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795" tabRatio="700" activeTab="3"/>
  </bookViews>
  <sheets>
    <sheet name="Снаряжение" sheetId="1" r:id="rId1"/>
    <sheet name="Личные вещи" sheetId="2" r:id="rId2"/>
    <sheet name="Снаряжен по каждому" sheetId="3" r:id="rId3"/>
    <sheet name="Закупки 2009" sheetId="4" r:id="rId4"/>
    <sheet name="Провиант по граммам на чела" sheetId="5" r:id="rId5"/>
  </sheets>
  <definedNames>
    <definedName name="_xlnm.Print_Area" localSheetId="1">'Личные вещи'!$A$1:$C$59</definedName>
    <definedName name="_xlnm.Print_Area" localSheetId="2">'Снаряжен по каждому'!$A$1:$H$56</definedName>
  </definedNames>
  <calcPr fullCalcOnLoad="1"/>
</workbook>
</file>

<file path=xl/sharedStrings.xml><?xml version="1.0" encoding="utf-8"?>
<sst xmlns="http://schemas.openxmlformats.org/spreadsheetml/2006/main" count="434" uniqueCount="361">
  <si>
    <t>Наименование продукта</t>
  </si>
  <si>
    <t>Количество человек</t>
  </si>
  <si>
    <t>Расход в рублях</t>
  </si>
  <si>
    <t>№ п/п</t>
  </si>
  <si>
    <t>рис</t>
  </si>
  <si>
    <t>гречка</t>
  </si>
  <si>
    <t>макароны</t>
  </si>
  <si>
    <t>Суп конц. Пакет</t>
  </si>
  <si>
    <t>Тушенка</t>
  </si>
  <si>
    <t>Сахар</t>
  </si>
  <si>
    <t>Конфеты</t>
  </si>
  <si>
    <t>Соль</t>
  </si>
  <si>
    <t>Какао</t>
  </si>
  <si>
    <t>Чай</t>
  </si>
  <si>
    <t>Сухари/сушки</t>
  </si>
  <si>
    <t>Картофель</t>
  </si>
  <si>
    <t>Единица измерения</t>
  </si>
  <si>
    <t>кг</t>
  </si>
  <si>
    <t>Цена в рублях за ед. измерения</t>
  </si>
  <si>
    <t>Закупки (в ед. измерения)</t>
  </si>
  <si>
    <t>Хлеб</t>
  </si>
  <si>
    <t>Крупа</t>
  </si>
  <si>
    <t>Вес единицы измерения, кг</t>
  </si>
  <si>
    <t>батон</t>
  </si>
  <si>
    <t>булка</t>
  </si>
  <si>
    <t>пакет</t>
  </si>
  <si>
    <t>банка</t>
  </si>
  <si>
    <t>пачка</t>
  </si>
  <si>
    <t>бутылка</t>
  </si>
  <si>
    <t>Лук, чеснок, морковь</t>
  </si>
  <si>
    <t>Zuko (растворим.)</t>
  </si>
  <si>
    <t>пакетик</t>
  </si>
  <si>
    <t>литр</t>
  </si>
  <si>
    <t>Томатн.соус (Кетчуп)</t>
  </si>
  <si>
    <t>Кофе</t>
  </si>
  <si>
    <t>Майонез</t>
  </si>
  <si>
    <t>Бульонные кубики</t>
  </si>
  <si>
    <t>кубик</t>
  </si>
  <si>
    <t>Примечание</t>
  </si>
  <si>
    <t>ПИВО</t>
  </si>
  <si>
    <t>Общее снаряжение</t>
  </si>
  <si>
    <t>Палатки</t>
  </si>
  <si>
    <t>Пенки</t>
  </si>
  <si>
    <t>Спальники</t>
  </si>
  <si>
    <t>Котлы</t>
  </si>
  <si>
    <t>Кол-во</t>
  </si>
  <si>
    <t>Крючки</t>
  </si>
  <si>
    <t>Гвозди</t>
  </si>
  <si>
    <t>Топоры</t>
  </si>
  <si>
    <t>Пила</t>
  </si>
  <si>
    <t>Лопатка</t>
  </si>
  <si>
    <t>Исполнитель</t>
  </si>
  <si>
    <t>Веревка</t>
  </si>
  <si>
    <t>Прищепки</t>
  </si>
  <si>
    <t>Скотч</t>
  </si>
  <si>
    <t>Половник</t>
  </si>
  <si>
    <t>Губка</t>
  </si>
  <si>
    <t>Сеточка для котлов</t>
  </si>
  <si>
    <t>Консервный нож</t>
  </si>
  <si>
    <t>Дополнительно</t>
  </si>
  <si>
    <t>Моющее средство</t>
  </si>
  <si>
    <t>Свечки</t>
  </si>
  <si>
    <t>Гитара</t>
  </si>
  <si>
    <t>Ремкомплект (клей и проч.)</t>
  </si>
  <si>
    <t>Разделочаня доска</t>
  </si>
  <si>
    <t>Вода газированая</t>
  </si>
  <si>
    <t>белый(Рязанский)</t>
  </si>
  <si>
    <t>черный(Дарницкий)</t>
  </si>
  <si>
    <t>Водка</t>
  </si>
  <si>
    <t>1,5 литра</t>
  </si>
  <si>
    <t>Сало - шпик х/к</t>
  </si>
  <si>
    <t>Одежда (кроме того, что одевается на себя)</t>
  </si>
  <si>
    <t>Снаряжение</t>
  </si>
  <si>
    <t>- зубная щетка</t>
  </si>
  <si>
    <t>- паста</t>
  </si>
  <si>
    <t>- мыло</t>
  </si>
  <si>
    <t>- шампунь</t>
  </si>
  <si>
    <t>- бритва,</t>
  </si>
  <si>
    <t>- расческа</t>
  </si>
  <si>
    <t>- полотенце</t>
  </si>
  <si>
    <t>- прочее</t>
  </si>
  <si>
    <t>- кружка (керамика или пластмасса)</t>
  </si>
  <si>
    <t>- ложка</t>
  </si>
  <si>
    <t>- миска</t>
  </si>
  <si>
    <t>- нож (перочинный или столовый)</t>
  </si>
  <si>
    <t>Гигиенические (рыльномыльные) принадлежности</t>
  </si>
  <si>
    <t>Столовые приборы (КЛМН)</t>
  </si>
  <si>
    <t>Шерстяной свитер</t>
  </si>
  <si>
    <t>Шерстяные носки</t>
  </si>
  <si>
    <t>Шапка вязанная (или другое, для сна)</t>
  </si>
  <si>
    <t>Рубашка (по возможности - светлая) с длинным рукавом</t>
  </si>
  <si>
    <t>Комплект смены нижнего белья</t>
  </si>
  <si>
    <t>Головной убор (кепка, бейсболка) – обязательно!</t>
  </si>
  <si>
    <t>Купальный костюм</t>
  </si>
  <si>
    <t>Накидка от дождя полиэтиленовая (дождевик) – обязательно!</t>
  </si>
  <si>
    <t>Верхняя одежда (ветрозащитная куртка и штаны)</t>
  </si>
  <si>
    <t>Сменная обувь (кеды, кроссовки)</t>
  </si>
  <si>
    <t>Резиновые сапоги (по вкусу)</t>
  </si>
  <si>
    <t>Перчатки х/б, желательно с пластиковым напылением (2пары)</t>
  </si>
  <si>
    <t>Рюкзак или большая сумка из плотной ткани (брезент, капрон) на 100 литров</t>
  </si>
  <si>
    <t>Пенка (пенополиуретановый коврик)</t>
  </si>
  <si>
    <t>Спальный мешок (можно однослойный)</t>
  </si>
  <si>
    <t>Гидроупаковка (большой полиэтиленовый или прорезиненный пакет,  или несколько маленьких) – для упаковки вещей (одежды).</t>
  </si>
  <si>
    <t>Шпагат - веревка: 3 шт. по 3 метра, толщина 3мм.</t>
  </si>
  <si>
    <t>Туалетная бумага</t>
  </si>
  <si>
    <t>Зажигалка или спички – обязательно!</t>
  </si>
  <si>
    <t>Пендюрочка</t>
  </si>
  <si>
    <t>Гигиеническая помада</t>
  </si>
  <si>
    <t>Иголки/нитки</t>
  </si>
  <si>
    <t>Всего человек</t>
  </si>
  <si>
    <t>Суточная норма, г.</t>
  </si>
  <si>
    <t>Кол-во дней</t>
  </si>
  <si>
    <t>ИТОГО:</t>
  </si>
  <si>
    <t>ИТОГО на человека:</t>
  </si>
  <si>
    <t>???</t>
  </si>
  <si>
    <t>привезти</t>
  </si>
  <si>
    <t>№</t>
  </si>
  <si>
    <t>Сгущенка</t>
  </si>
  <si>
    <t>Рыбные консервы</t>
  </si>
  <si>
    <t>Закупки, ед.</t>
  </si>
  <si>
    <t>Цена за ед.</t>
  </si>
  <si>
    <t>Человек:</t>
  </si>
  <si>
    <t>Сумма (план)</t>
  </si>
  <si>
    <t>Сумма (факт)</t>
  </si>
  <si>
    <t>Зелень (на салат)</t>
  </si>
  <si>
    <t>Курица или мясо на шашлык</t>
  </si>
  <si>
    <t>Вино (розлив)</t>
  </si>
  <si>
    <t>л</t>
  </si>
  <si>
    <t>Байды</t>
  </si>
  <si>
    <t>3-4</t>
  </si>
  <si>
    <t>1</t>
  </si>
  <si>
    <t>Суп конц. пакет</t>
  </si>
  <si>
    <t>6</t>
  </si>
  <si>
    <t>2</t>
  </si>
  <si>
    <t>Скатерть</t>
  </si>
  <si>
    <t>Полиэтилен (тент)</t>
  </si>
  <si>
    <t>Расход в кг</t>
  </si>
  <si>
    <t>Проезд ??? (ориентировочно)</t>
  </si>
  <si>
    <t>Байдарки (3-шки)</t>
  </si>
  <si>
    <t>Каша быстрого приготовл.</t>
  </si>
  <si>
    <t>сух.молоко</t>
  </si>
  <si>
    <t>Паштет шпротн.</t>
  </si>
  <si>
    <t>еда</t>
  </si>
  <si>
    <t>байды</t>
  </si>
  <si>
    <t>проезд</t>
  </si>
  <si>
    <t>-----&gt;&gt;</t>
  </si>
  <si>
    <t>33</t>
  </si>
  <si>
    <t>34</t>
  </si>
  <si>
    <t>35</t>
  </si>
  <si>
    <t>Сух.молоко</t>
  </si>
  <si>
    <t>36</t>
  </si>
  <si>
    <t>37</t>
  </si>
  <si>
    <t>Макароны быстрого пригот</t>
  </si>
  <si>
    <t>Список вещей личного обязательного снаряжения:</t>
  </si>
  <si>
    <t>38</t>
  </si>
  <si>
    <t>39</t>
  </si>
  <si>
    <t>40</t>
  </si>
  <si>
    <t>A</t>
  </si>
  <si>
    <t>B</t>
  </si>
  <si>
    <t>C</t>
  </si>
  <si>
    <t>Каждый по желанию</t>
  </si>
  <si>
    <t>Шатилов (покупаем)</t>
  </si>
  <si>
    <t>Лекарство</t>
  </si>
  <si>
    <t>Фотоаппарат (+пленка+батар)</t>
  </si>
  <si>
    <t>Палатка</t>
  </si>
  <si>
    <t>Пенка</t>
  </si>
  <si>
    <t>Кофе (Neskafe)</t>
  </si>
  <si>
    <t>41</t>
  </si>
  <si>
    <t>Сухари/сушки, печенье с орехом</t>
  </si>
  <si>
    <t>42</t>
  </si>
  <si>
    <t>Огурцы</t>
  </si>
  <si>
    <t>Сыр колбасный</t>
  </si>
  <si>
    <t>43</t>
  </si>
  <si>
    <t>Крем для лица, рук (небольшой набор лекарств)</t>
  </si>
  <si>
    <t>Топор</t>
  </si>
  <si>
    <t>44</t>
  </si>
  <si>
    <t>45</t>
  </si>
  <si>
    <t>46</t>
  </si>
  <si>
    <t>47</t>
  </si>
  <si>
    <t>С</t>
  </si>
  <si>
    <t>Котлы (3 шт) (набор)</t>
  </si>
  <si>
    <t>Тарелк,стакан,зубочист (однор)</t>
  </si>
  <si>
    <t>48</t>
  </si>
  <si>
    <t>49</t>
  </si>
  <si>
    <t>50</t>
  </si>
  <si>
    <t>Сода (моющее средство)</t>
  </si>
  <si>
    <t>Суперклей</t>
  </si>
  <si>
    <t>Шампура</t>
  </si>
  <si>
    <t>Сапальник</t>
  </si>
  <si>
    <t xml:space="preserve"> Палатка</t>
  </si>
  <si>
    <t>Оплатили</t>
  </si>
  <si>
    <t>ИТОГО</t>
  </si>
  <si>
    <t>Надо брать в прокате</t>
  </si>
  <si>
    <t>Набор катлов (на всех)</t>
  </si>
  <si>
    <t>Собрание постановило что на народ будет взято (включено в бюджет)</t>
  </si>
  <si>
    <t>Ед. изм</t>
  </si>
  <si>
    <t>Пиво</t>
  </si>
  <si>
    <t xml:space="preserve">Цена </t>
  </si>
  <si>
    <t>Байдарка трешка (сутки)</t>
  </si>
  <si>
    <t>Составы плывущие н байдарках (3 человека в байде)</t>
  </si>
  <si>
    <t xml:space="preserve">Кол-во </t>
  </si>
  <si>
    <t>Шатилов(купим)</t>
  </si>
  <si>
    <t>Паштет шпротный (индейка, курица)</t>
  </si>
  <si>
    <t>51</t>
  </si>
  <si>
    <t>52</t>
  </si>
  <si>
    <t>Каждый</t>
  </si>
  <si>
    <t>Шатилов (берем)+Все</t>
  </si>
  <si>
    <t>ШАПКА!!+ШАРФ</t>
  </si>
  <si>
    <t>Хлеб (белый)</t>
  </si>
  <si>
    <t>Макароны+вермишель</t>
  </si>
  <si>
    <t>Лук, чеснок  (2,5 лук+0,5 чесн)</t>
  </si>
  <si>
    <t>Майонез (ведрышко)</t>
  </si>
  <si>
    <t>Масло подсолнечное (литр)</t>
  </si>
  <si>
    <t>Сало - (+сало Деревенский)</t>
  </si>
  <si>
    <t>Сахар (в банку засыпаный)</t>
  </si>
  <si>
    <t>Томатн.соус (Кетчуп) (Острый+томамт)</t>
  </si>
  <si>
    <t>ФИО участвующего в походе (Регион)</t>
  </si>
  <si>
    <t>Стоимость затрат на услуги !!!</t>
  </si>
  <si>
    <t>Дней\км</t>
  </si>
  <si>
    <t xml:space="preserve">Кол-во людей </t>
  </si>
  <si>
    <t>Сумма</t>
  </si>
  <si>
    <t>На человека</t>
  </si>
  <si>
    <t>ФИО</t>
  </si>
  <si>
    <t>3ка</t>
  </si>
  <si>
    <t>Подселение</t>
  </si>
  <si>
    <t>Шатилов</t>
  </si>
  <si>
    <t>см Снаряж по каждому</t>
  </si>
  <si>
    <t>опционально</t>
  </si>
  <si>
    <t>Шатилов (взять)</t>
  </si>
  <si>
    <t xml:space="preserve">Тушенка </t>
  </si>
  <si>
    <t>Спальник</t>
  </si>
  <si>
    <t>Стоимость</t>
  </si>
  <si>
    <t>Дней</t>
  </si>
  <si>
    <t>№№</t>
  </si>
  <si>
    <t xml:space="preserve">Рис </t>
  </si>
  <si>
    <t>Состав принятых (претендентов) в поход на 10.04.2008  (отправление в 9-00 от Стройкова д.67 к. 1)</t>
  </si>
  <si>
    <t xml:space="preserve">Вода (5 литров фильтр) </t>
  </si>
  <si>
    <t>Фонарик – обязательно! (обязательно 1 шт на человека!)</t>
  </si>
  <si>
    <t>Шатилов+Иметь каждой паре плывущей в байдарке</t>
  </si>
  <si>
    <t>Капитан</t>
  </si>
  <si>
    <t>12</t>
  </si>
  <si>
    <t xml:space="preserve">Казан </t>
  </si>
  <si>
    <t>Шатилов (берем)+Заколдаев+Вера</t>
  </si>
  <si>
    <t>Средство от комаров</t>
  </si>
  <si>
    <t>Каждый сам для себя!!!!</t>
  </si>
  <si>
    <t>Скотч (широкая и толстая намотка) (для скорой заклеки байды)</t>
  </si>
  <si>
    <t>Фотоаппарат (уложенный в целофан с замочком)</t>
  </si>
  <si>
    <r>
      <t xml:space="preserve">Опционально </t>
    </r>
    <r>
      <rPr>
        <b/>
        <i/>
        <sz val="8"/>
        <rFont val="Arial Cyr"/>
        <family val="0"/>
      </rPr>
      <t>(т.е можете взять или нет)</t>
    </r>
  </si>
  <si>
    <t>есть</t>
  </si>
  <si>
    <t>нету</t>
  </si>
  <si>
    <t>Оливки зелен, черные (банок)</t>
  </si>
  <si>
    <t>Чай в пакетиках (коробок)</t>
  </si>
  <si>
    <r>
      <t xml:space="preserve">Яйцо вареное </t>
    </r>
    <r>
      <rPr>
        <i/>
        <sz val="8"/>
        <rFont val="Arial Cyr"/>
        <family val="0"/>
      </rPr>
      <t>(для полдника)</t>
    </r>
  </si>
  <si>
    <t xml:space="preserve">Капуста + морковь(Купить) </t>
  </si>
  <si>
    <t xml:space="preserve">Вино (без акцизов) (1,5Х3) </t>
  </si>
  <si>
    <r>
      <t xml:space="preserve">Свечи </t>
    </r>
    <r>
      <rPr>
        <i/>
        <sz val="8"/>
        <rFont val="Arial Cyr"/>
        <family val="0"/>
      </rPr>
      <t>(Рязанский берет)</t>
    </r>
  </si>
  <si>
    <t>Соль (экстра с йодом) кг</t>
  </si>
  <si>
    <t>Гвозди (коробка 120х) (Шатилов) кор.</t>
  </si>
  <si>
    <r>
      <t xml:space="preserve">Горчица </t>
    </r>
    <r>
      <rPr>
        <sz val="8"/>
        <rFont val="Arial Cyr"/>
        <family val="0"/>
      </rPr>
      <t>(тюбиков)</t>
    </r>
  </si>
  <si>
    <r>
      <t xml:space="preserve">Гречка </t>
    </r>
    <r>
      <rPr>
        <sz val="8"/>
        <rFont val="Arial Cyr"/>
        <family val="0"/>
      </rPr>
      <t>(кг.)</t>
    </r>
  </si>
  <si>
    <r>
      <t xml:space="preserve">Зелень (на салат) сушеная </t>
    </r>
    <r>
      <rPr>
        <sz val="8"/>
        <rFont val="Arial Cyr"/>
        <family val="0"/>
      </rPr>
      <t>(пакетиков)</t>
    </r>
  </si>
  <si>
    <r>
      <t xml:space="preserve">Зелень(живая) (лук+петр+укроп) </t>
    </r>
    <r>
      <rPr>
        <sz val="8"/>
        <rFont val="Arial Cyr"/>
        <family val="0"/>
      </rPr>
      <t>(пучков)</t>
    </r>
  </si>
  <si>
    <t>Какао (пачек)</t>
  </si>
  <si>
    <t>ПИВО (Оболонь 2,0 литра или литр) шт</t>
  </si>
  <si>
    <t>Салфетки (пачек)</t>
  </si>
  <si>
    <t>Хлеб черный (Дарницкий) (нарезаный)</t>
  </si>
  <si>
    <t>Вода  (минералка Малаховская) (детям)</t>
  </si>
  <si>
    <t>Колбаса вареная кг.</t>
  </si>
  <si>
    <t>Колбаса копченая кг.</t>
  </si>
  <si>
    <t>Колбаса полукопченая (для пол) кг.</t>
  </si>
  <si>
    <t>Конфеты,леденцы, шоколад кг.</t>
  </si>
  <si>
    <r>
      <t xml:space="preserve">Каша быстрого приготовл. </t>
    </r>
    <r>
      <rPr>
        <sz val="8"/>
        <rFont val="Arial Cyr"/>
        <family val="0"/>
      </rPr>
      <t xml:space="preserve"> (Пакетов)</t>
    </r>
  </si>
  <si>
    <t>Картофель (Дерев+Рязнск+Вера) кг.</t>
  </si>
  <si>
    <t>Бульонные кубики шт.</t>
  </si>
  <si>
    <t>Итого на человека:  -----&gt;&gt;</t>
  </si>
  <si>
    <t>7</t>
  </si>
  <si>
    <t>Шатилов+Зилевич+Деревенский</t>
  </si>
  <si>
    <t>8</t>
  </si>
  <si>
    <t>Абдурахманова Надира Раимовна (Москва) 27 лет</t>
  </si>
  <si>
    <t>Трунов Виктор Владимирович (любитель бойдарочник) 29 лет</t>
  </si>
  <si>
    <t>Зилевич Алексей  (38 лет) (любитель бойдарочник) (Рязань)</t>
  </si>
  <si>
    <t>Шатилова Вера (профи-байдарочница) (Рязань) 29 лет</t>
  </si>
  <si>
    <t>Богданов Виталий Викторович (в водных походах не замечен) (Рязань) 29 лет</t>
  </si>
  <si>
    <t>Миронов Константин Юрьевич (в водных походах не замечен) (Рязань) 13 лет</t>
  </si>
  <si>
    <t>Артемова Алина Витальевна (в водных походах не замечен) (Рязань)</t>
  </si>
  <si>
    <t xml:space="preserve">Калошин Дмитрий  (любитель бойдарочник ) (Рязань) 27лет </t>
  </si>
  <si>
    <r>
      <t xml:space="preserve">Светликин Сергей (Москва) </t>
    </r>
    <r>
      <rPr>
        <b/>
        <i/>
        <sz val="8"/>
        <color indexed="16"/>
        <rFont val="Arial Cyr"/>
        <family val="0"/>
      </rPr>
      <t>(любитель байдарочник) 30лет</t>
    </r>
  </si>
  <si>
    <t>Любезнов Александр (в водных походах не замечен) (Рязань) 27 лет</t>
  </si>
  <si>
    <t>Красносельский Святослав (в водных походах не замечен) (Рязань) 18 лет</t>
  </si>
  <si>
    <t>Алпатова Маргарита Игоревна (в водных походах не замечена) (Рязань) 24 лет</t>
  </si>
  <si>
    <t>Миронов Юрий Анатольевич (в водных походах не замечен) (Рязань) 39 лет</t>
  </si>
  <si>
    <t>Шатилов Владимир (профи байд.) (рязанский) (Рязань) 33 года</t>
  </si>
  <si>
    <t>Шатилов Владимир (профи байд.) (деревенский) (Рязань) 33 года</t>
  </si>
  <si>
    <t>Зилевич Алена  (начин. бойдарочница) (Рязань) (13 лет)</t>
  </si>
  <si>
    <t>Лацис Арина (в водных походах не замечен) (Рязань) 13 лет</t>
  </si>
  <si>
    <t>Лацис Людмила Владимировна (в водных походах не замечен) (Рязань) 34 года</t>
  </si>
  <si>
    <t>Зилевич Татьяна  (любительница байдарочница \\РЕСПЕКТ\\ (Рязань) 38 лет</t>
  </si>
  <si>
    <t>Исайкина Оксана Александровна  (в водных походах не замечен) (Рязань) 33 года</t>
  </si>
  <si>
    <t>Исайкин Владислав Валериевич  (в водных походах не замечен) (Рязань) 14 лет</t>
  </si>
  <si>
    <t>Пазик  (на 22 мест) 1шт</t>
  </si>
  <si>
    <t>Проект - похода 2009 года по Реке ПРА  с 30, 1, 2, 3 (все смогли, а вы?) Плывем от д.  Спасск-Клепики до Деулино</t>
  </si>
  <si>
    <t>Ашот Казарян</t>
  </si>
  <si>
    <t>Инна Гаврилова</t>
  </si>
  <si>
    <t>Илья Гаврилов</t>
  </si>
  <si>
    <t>3</t>
  </si>
  <si>
    <t>4</t>
  </si>
  <si>
    <t>5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</si>
  <si>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</si>
  <si>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</si>
  <si>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</si>
  <si>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</si>
  <si>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</si>
  <si>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</si>
  <si>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</si>
  <si>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</si>
  <si>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</si>
  <si>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</si>
  <si>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</si>
  <si>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</si>
  <si>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</si>
  <si>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</si>
  <si>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</si>
  <si>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</si>
  <si>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</si>
  <si>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ПИВО (ГолдБир 2,5 литра или литр) шт</t>
  </si>
  <si>
    <t>Коньяк (5 литр.)</t>
  </si>
  <si>
    <t>27</t>
  </si>
  <si>
    <t>28</t>
  </si>
  <si>
    <t>29</t>
  </si>
  <si>
    <t>30</t>
  </si>
  <si>
    <t>31</t>
  </si>
  <si>
    <t>32</t>
  </si>
  <si>
    <t>Водка  (Зилевич) шт.</t>
  </si>
  <si>
    <t>куплено</t>
  </si>
  <si>
    <r>
      <t xml:space="preserve">Шашлык курица </t>
    </r>
    <r>
      <rPr>
        <i/>
        <sz val="8"/>
        <rFont val="Arial Cyr"/>
        <family val="0"/>
      </rPr>
      <t>(Зилевич)</t>
    </r>
  </si>
  <si>
    <t>Плоскогубцы (Шатилов+Деревенский+ (у кого еще есть)</t>
  </si>
  <si>
    <t>Нож (каждому кто имеет нож в чехле)</t>
  </si>
  <si>
    <t>Солнцезащитные очки (каждому)</t>
  </si>
  <si>
    <t>Деньги ( ~ 500 в мелких купурах руб.)</t>
  </si>
  <si>
    <t>(у кого есть складная)</t>
  </si>
  <si>
    <t>Покупаем ведро + (у кого есть)</t>
  </si>
  <si>
    <t>Шатилов+ у кого есть</t>
  </si>
  <si>
    <t>Светликин+Зилевич+Шатилов</t>
  </si>
  <si>
    <t>Купим Шатилов</t>
  </si>
  <si>
    <t>Водка (Шатилов)</t>
  </si>
  <si>
    <t>Коньяк или Ром</t>
  </si>
  <si>
    <t>Вино (красное п-сл-кое)</t>
  </si>
  <si>
    <t xml:space="preserve">  --- не распределено ----</t>
  </si>
  <si>
    <t>купим</t>
  </si>
  <si>
    <t>(отсутсвие этих вещей сделает для Вас поход не комфортным)</t>
  </si>
  <si>
    <t>Шатилов+Зилевич+Деревенский+Миронов</t>
  </si>
  <si>
    <t>Вера+Светликин+Исайкина</t>
  </si>
  <si>
    <t>Миронов</t>
  </si>
  <si>
    <t>Складные столики</t>
  </si>
  <si>
    <t>Миронов, Зилевич</t>
  </si>
  <si>
    <t>Зилевич</t>
  </si>
  <si>
    <t>Лацис</t>
  </si>
  <si>
    <t>каждый для себя  + Зилевич, Исайкина, Лацис, Гаврилова</t>
  </si>
  <si>
    <t>Лацис, Зилевич, Исайкина</t>
  </si>
  <si>
    <t>Шатилов+Деревенский+Зилевич+Калошин+Ашот</t>
  </si>
  <si>
    <t>(приезжаем 3 мая вечером в Рязань, примерно в 18-30) (При этом плановая цена 1600 руб на участника)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</si>
</sst>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b/>
      <u val="single"/>
      <sz val="10"/>
      <name val="Arial Cyr"/>
      <family val="2"/>
    </font>
    <font>
      <b/>
      <i/>
      <sz val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Comic Sans MS"/>
      <family val="4"/>
    </font>
    <font>
      <b/>
      <sz val="12"/>
      <name val="Bodoni MT Blac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6.5"/>
      <name val="Arial Cyr"/>
      <family val="0"/>
    </font>
    <font>
      <b/>
      <u val="single"/>
      <sz val="7"/>
      <name val="Arial Cyr"/>
      <family val="0"/>
    </font>
    <font>
      <b/>
      <u val="single"/>
      <sz val="8"/>
      <name val="Arial Cyr"/>
      <family val="0"/>
    </font>
    <font>
      <i/>
      <sz val="8"/>
      <name val="Arial Cyr"/>
      <family val="0"/>
    </font>
    <font>
      <b/>
      <sz val="8"/>
      <color indexed="16"/>
      <name val="Arial"/>
      <family val="2"/>
    </font>
    <font>
      <b/>
      <sz val="8"/>
      <color indexed="16"/>
      <name val="Arial Cyr"/>
      <family val="0"/>
    </font>
    <font>
      <b/>
      <i/>
      <sz val="8"/>
      <color indexed="16"/>
      <name val="Arial Cyr"/>
      <family val="0"/>
    </font>
    <font>
      <b/>
      <i/>
      <sz val="7"/>
      <name val="Arial Cyr"/>
      <family val="0"/>
    </font>
    <font>
      <b/>
      <i/>
      <sz val="7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DashDotDot"/>
      <right style="mediumDashDotDot"/>
      <top>
        <color indexed="63"/>
      </top>
      <bottom style="mediumDashDotDot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slantDashDot"/>
      <right style="slantDashDot"/>
      <top style="slantDashDot"/>
      <bottom style="hair"/>
    </border>
    <border>
      <left style="slantDashDot"/>
      <right style="slantDashDot"/>
      <top style="hair"/>
      <bottom>
        <color indexed="63"/>
      </bottom>
    </border>
    <border>
      <left style="slantDashDot"/>
      <right style="slantDashDot"/>
      <top style="hair"/>
      <bottom style="hair"/>
    </border>
    <border>
      <left style="mediumDashDotDot"/>
      <right style="mediumDashDotDot"/>
      <top style="mediumDashDotDot"/>
      <bottom style="hair"/>
    </border>
    <border>
      <left style="mediumDashDotDot"/>
      <right style="mediumDashDotDot"/>
      <top style="hair"/>
      <bottom style="hair"/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"/>
      <right style="mediumDashDot"/>
      <top style="mediumDashDot"/>
      <bottom style="hair"/>
    </border>
    <border>
      <left style="mediumDashDot"/>
      <right style="mediumDashDot"/>
      <top style="hair"/>
      <bottom style="hair"/>
    </border>
    <border>
      <left style="mediumDashDot"/>
      <right style="mediumDashDot"/>
      <top style="hair"/>
      <bottom style="mediumDashDot"/>
    </border>
    <border>
      <left style="mediumDashDot"/>
      <right style="mediumDashDot"/>
      <top style="hair"/>
      <bottom>
        <color indexed="63"/>
      </bottom>
    </border>
    <border>
      <left style="mediumDashDotDot"/>
      <right style="mediumDashDotDot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"/>
      <right style="thin"/>
      <top style="thin"/>
      <bottom style="hair"/>
    </border>
    <border>
      <left style="mediumDashDot"/>
      <right style="thin"/>
      <top style="hair"/>
      <bottom>
        <color indexed="63"/>
      </bottom>
    </border>
    <border>
      <left style="mediumDashDot"/>
      <right style="thin"/>
      <top>
        <color indexed="63"/>
      </top>
      <bottom style="thin"/>
    </border>
    <border>
      <left style="mediumDashDot"/>
      <right style="mediumDashDot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slantDashDot"/>
      <right style="slantDashDot"/>
      <top style="hair"/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" fontId="0" fillId="0" borderId="2" xfId="0" applyNumberFormat="1" applyFill="1" applyBorder="1" applyAlignment="1">
      <alignment wrapText="1"/>
    </xf>
    <xf numFmtId="1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172" fontId="0" fillId="0" borderId="10" xfId="0" applyNumberForma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4" fillId="0" borderId="2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right"/>
    </xf>
    <xf numFmtId="172" fontId="0" fillId="0" borderId="29" xfId="0" applyNumberFormat="1" applyFill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30" xfId="0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2" xfId="0" applyBorder="1" applyAlignment="1">
      <alignment/>
    </xf>
    <xf numFmtId="173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72" fontId="0" fillId="0" borderId="33" xfId="0" applyNumberFormat="1" applyFill="1" applyBorder="1" applyAlignment="1">
      <alignment/>
    </xf>
    <xf numFmtId="0" fontId="0" fillId="0" borderId="34" xfId="0" applyBorder="1" applyAlignment="1">
      <alignment/>
    </xf>
    <xf numFmtId="173" fontId="0" fillId="0" borderId="29" xfId="0" applyNumberFormat="1" applyBorder="1" applyAlignment="1">
      <alignment horizontal="right"/>
    </xf>
    <xf numFmtId="172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2" fontId="0" fillId="0" borderId="40" xfId="0" applyNumberFormat="1" applyFill="1" applyBorder="1" applyAlignment="1">
      <alignment/>
    </xf>
    <xf numFmtId="0" fontId="0" fillId="0" borderId="41" xfId="0" applyBorder="1" applyAlignment="1">
      <alignment/>
    </xf>
    <xf numFmtId="0" fontId="6" fillId="0" borderId="1" xfId="0" applyFont="1" applyBorder="1" applyAlignment="1">
      <alignment horizontal="left" wrapText="1"/>
    </xf>
    <xf numFmtId="2" fontId="0" fillId="0" borderId="29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30" xfId="0" applyNumberFormat="1" applyBorder="1" applyAlignment="1">
      <alignment horizontal="center"/>
    </xf>
    <xf numFmtId="172" fontId="0" fillId="0" borderId="30" xfId="0" applyNumberFormat="1" applyFill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14" xfId="0" applyFont="1" applyFill="1" applyBorder="1" applyAlignment="1">
      <alignment vertical="top" wrapText="1"/>
    </xf>
    <xf numFmtId="172" fontId="2" fillId="0" borderId="31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21" xfId="0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0" borderId="26" xfId="0" applyFont="1" applyFill="1" applyBorder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42" xfId="0" applyFont="1" applyBorder="1" applyAlignment="1">
      <alignment horizontal="center"/>
    </xf>
    <xf numFmtId="0" fontId="14" fillId="0" borderId="4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2" fontId="2" fillId="2" borderId="5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51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0" fontId="0" fillId="0" borderId="54" xfId="0" applyBorder="1" applyAlignment="1">
      <alignment horizontal="right"/>
    </xf>
    <xf numFmtId="0" fontId="11" fillId="0" borderId="54" xfId="0" applyFont="1" applyBorder="1" applyAlignment="1">
      <alignment horizontal="left"/>
    </xf>
    <xf numFmtId="0" fontId="0" fillId="0" borderId="54" xfId="0" applyBorder="1" applyAlignment="1" quotePrefix="1">
      <alignment horizontal="right"/>
    </xf>
    <xf numFmtId="0" fontId="2" fillId="0" borderId="17" xfId="0" applyFont="1" applyBorder="1" applyAlignment="1">
      <alignment horizontal="right"/>
    </xf>
    <xf numFmtId="172" fontId="0" fillId="0" borderId="29" xfId="0" applyNumberForma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3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right"/>
    </xf>
    <xf numFmtId="172" fontId="1" fillId="0" borderId="22" xfId="0" applyNumberFormat="1" applyFont="1" applyBorder="1" applyAlignment="1">
      <alignment/>
    </xf>
    <xf numFmtId="0" fontId="13" fillId="0" borderId="44" xfId="0" applyFont="1" applyBorder="1" applyAlignment="1">
      <alignment horizontal="center"/>
    </xf>
    <xf numFmtId="0" fontId="26" fillId="0" borderId="55" xfId="0" applyFont="1" applyBorder="1" applyAlignment="1">
      <alignment/>
    </xf>
    <xf numFmtId="0" fontId="13" fillId="0" borderId="5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172" fontId="13" fillId="0" borderId="27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72" fontId="13" fillId="0" borderId="57" xfId="0" applyNumberFormat="1" applyFont="1" applyFill="1" applyBorder="1" applyAlignment="1">
      <alignment horizontal="center"/>
    </xf>
    <xf numFmtId="172" fontId="13" fillId="0" borderId="46" xfId="0" applyNumberFormat="1" applyFont="1" applyFill="1" applyBorder="1" applyAlignment="1">
      <alignment horizontal="center"/>
    </xf>
    <xf numFmtId="172" fontId="13" fillId="0" borderId="44" xfId="0" applyNumberFormat="1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172" fontId="13" fillId="0" borderId="60" xfId="0" applyNumberFormat="1" applyFont="1" applyFill="1" applyBorder="1" applyAlignment="1">
      <alignment horizontal="center"/>
    </xf>
    <xf numFmtId="172" fontId="13" fillId="0" borderId="6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3" fillId="0" borderId="5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6" fillId="0" borderId="63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0" fontId="27" fillId="0" borderId="66" xfId="0" applyFont="1" applyBorder="1" applyAlignment="1">
      <alignment/>
    </xf>
    <xf numFmtId="0" fontId="27" fillId="0" borderId="67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26" fillId="0" borderId="68" xfId="0" applyFont="1" applyBorder="1" applyAlignment="1">
      <alignment/>
    </xf>
    <xf numFmtId="0" fontId="26" fillId="0" borderId="69" xfId="0" applyFont="1" applyBorder="1" applyAlignment="1">
      <alignment/>
    </xf>
    <xf numFmtId="0" fontId="26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0" fontId="26" fillId="0" borderId="73" xfId="0" applyFont="1" applyBorder="1" applyAlignment="1">
      <alignment/>
    </xf>
    <xf numFmtId="0" fontId="27" fillId="0" borderId="64" xfId="0" applyFont="1" applyBorder="1" applyAlignment="1">
      <alignment/>
    </xf>
    <xf numFmtId="0" fontId="15" fillId="0" borderId="74" xfId="0" applyFont="1" applyFill="1" applyBorder="1" applyAlignment="1">
      <alignment horizontal="right"/>
    </xf>
    <xf numFmtId="0" fontId="27" fillId="0" borderId="70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172" fontId="16" fillId="2" borderId="2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7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172" fontId="13" fillId="0" borderId="50" xfId="0" applyNumberFormat="1" applyFont="1" applyFill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49" fontId="2" fillId="0" borderId="80" xfId="0" applyNumberFormat="1" applyFont="1" applyBorder="1" applyAlignment="1">
      <alignment horizontal="center"/>
    </xf>
    <xf numFmtId="49" fontId="2" fillId="0" borderId="81" xfId="0" applyNumberFormat="1" applyFont="1" applyBorder="1" applyAlignment="1">
      <alignment horizontal="center"/>
    </xf>
    <xf numFmtId="49" fontId="2" fillId="2" borderId="8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72" fontId="0" fillId="2" borderId="1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10" xfId="0" applyNumberFormat="1" applyFont="1" applyFill="1" applyBorder="1" applyAlignment="1">
      <alignment horizontal="center"/>
    </xf>
    <xf numFmtId="172" fontId="0" fillId="2" borderId="31" xfId="0" applyNumberFormat="1" applyFill="1" applyBorder="1" applyAlignment="1">
      <alignment/>
    </xf>
    <xf numFmtId="2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27" fillId="0" borderId="63" xfId="0" applyNumberFormat="1" applyFont="1" applyBorder="1" applyAlignment="1">
      <alignment/>
    </xf>
    <xf numFmtId="2" fontId="27" fillId="0" borderId="65" xfId="0" applyNumberFormat="1" applyFont="1" applyBorder="1" applyAlignment="1">
      <alignment/>
    </xf>
    <xf numFmtId="2" fontId="27" fillId="0" borderId="82" xfId="0" applyNumberFormat="1" applyFont="1" applyBorder="1" applyAlignment="1">
      <alignment/>
    </xf>
    <xf numFmtId="0" fontId="3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72" fontId="21" fillId="0" borderId="22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="130" zoomScaleNormal="130" workbookViewId="0" topLeftCell="A16">
      <selection activeCell="A21" sqref="A21"/>
    </sheetView>
  </sheetViews>
  <sheetFormatPr defaultColWidth="9.00390625" defaultRowHeight="12.75"/>
  <cols>
    <col min="1" max="1" width="25.00390625" style="6" customWidth="1"/>
    <col min="2" max="2" width="8.375" style="146" customWidth="1"/>
    <col min="3" max="3" width="53.125" style="30" customWidth="1"/>
  </cols>
  <sheetData>
    <row r="1" spans="1:3" s="7" customFormat="1" ht="12.75">
      <c r="A1" s="189" t="s">
        <v>40</v>
      </c>
      <c r="B1" s="174" t="s">
        <v>45</v>
      </c>
      <c r="C1" s="190" t="s">
        <v>51</v>
      </c>
    </row>
    <row r="2" spans="1:3" s="7" customFormat="1" ht="12.75">
      <c r="A2" s="8" t="s">
        <v>128</v>
      </c>
      <c r="B2" s="175" t="s">
        <v>275</v>
      </c>
      <c r="C2" s="104" t="s">
        <v>359</v>
      </c>
    </row>
    <row r="3" spans="1:3" s="7" customFormat="1" ht="11.25" customHeight="1">
      <c r="A3" s="8" t="s">
        <v>63</v>
      </c>
      <c r="B3" s="176"/>
      <c r="C3" s="104" t="s">
        <v>276</v>
      </c>
    </row>
    <row r="4" spans="1:3" ht="12.75">
      <c r="A4" s="9" t="s">
        <v>41</v>
      </c>
      <c r="B4" s="175" t="s">
        <v>277</v>
      </c>
      <c r="C4" s="29" t="s">
        <v>226</v>
      </c>
    </row>
    <row r="5" spans="1:3" ht="12.75">
      <c r="A5" s="9" t="s">
        <v>42</v>
      </c>
      <c r="B5" s="177" t="s">
        <v>227</v>
      </c>
      <c r="C5" s="135" t="s">
        <v>205</v>
      </c>
    </row>
    <row r="6" spans="1:3" ht="12.75">
      <c r="A6" s="9" t="s">
        <v>43</v>
      </c>
      <c r="B6" s="178" t="s">
        <v>240</v>
      </c>
      <c r="C6" s="135" t="s">
        <v>205</v>
      </c>
    </row>
    <row r="7" spans="1:3" ht="12.75">
      <c r="A7" s="9" t="s">
        <v>44</v>
      </c>
      <c r="B7" s="178" t="s">
        <v>129</v>
      </c>
      <c r="C7" s="29" t="s">
        <v>340</v>
      </c>
    </row>
    <row r="8" spans="1:3" ht="12.75">
      <c r="A8" s="9" t="s">
        <v>46</v>
      </c>
      <c r="B8" s="178"/>
      <c r="C8" s="29" t="s">
        <v>225</v>
      </c>
    </row>
    <row r="9" spans="1:3" ht="12.75">
      <c r="A9" s="9" t="s">
        <v>47</v>
      </c>
      <c r="B9" s="178"/>
      <c r="C9" s="29" t="s">
        <v>225</v>
      </c>
    </row>
    <row r="10" spans="1:3" ht="12.75">
      <c r="A10" s="9" t="s">
        <v>48</v>
      </c>
      <c r="B10" s="178" t="s">
        <v>129</v>
      </c>
      <c r="C10" s="29" t="s">
        <v>350</v>
      </c>
    </row>
    <row r="11" spans="1:3" ht="12.75">
      <c r="A11" s="9" t="s">
        <v>49</v>
      </c>
      <c r="B11" s="178">
        <v>1</v>
      </c>
      <c r="C11" s="29" t="s">
        <v>339</v>
      </c>
    </row>
    <row r="12" spans="1:3" ht="12.75">
      <c r="A12" s="9" t="s">
        <v>50</v>
      </c>
      <c r="B12" s="178" t="s">
        <v>133</v>
      </c>
      <c r="C12" s="29" t="s">
        <v>341</v>
      </c>
    </row>
    <row r="13" spans="1:3" ht="12.75">
      <c r="A13" s="9" t="s">
        <v>52</v>
      </c>
      <c r="B13" s="178"/>
      <c r="C13" s="29" t="s">
        <v>342</v>
      </c>
    </row>
    <row r="14" spans="1:3" ht="12.75">
      <c r="A14" s="9" t="s">
        <v>54</v>
      </c>
      <c r="B14" s="178" t="s">
        <v>132</v>
      </c>
      <c r="C14" s="136" t="s">
        <v>238</v>
      </c>
    </row>
    <row r="15" spans="1:3" ht="12.75">
      <c r="A15" s="9" t="s">
        <v>55</v>
      </c>
      <c r="B15" s="178">
        <v>1</v>
      </c>
      <c r="C15" s="29" t="s">
        <v>351</v>
      </c>
    </row>
    <row r="16" spans="1:3" ht="12.75">
      <c r="A16" s="9" t="s">
        <v>56</v>
      </c>
      <c r="B16" s="178" t="s">
        <v>133</v>
      </c>
      <c r="C16" s="29" t="s">
        <v>343</v>
      </c>
    </row>
    <row r="17" spans="1:3" ht="12.75">
      <c r="A17" s="9" t="s">
        <v>57</v>
      </c>
      <c r="B17" s="178">
        <v>1</v>
      </c>
      <c r="C17" s="29" t="s">
        <v>161</v>
      </c>
    </row>
    <row r="18" spans="1:3" ht="12.75">
      <c r="A18" s="9" t="s">
        <v>58</v>
      </c>
      <c r="B18" s="178" t="s">
        <v>130</v>
      </c>
      <c r="C18" s="29" t="s">
        <v>242</v>
      </c>
    </row>
    <row r="19" spans="1:3" ht="12.75">
      <c r="A19" s="9" t="s">
        <v>64</v>
      </c>
      <c r="B19" s="178">
        <v>1</v>
      </c>
      <c r="C19" s="29" t="s">
        <v>358</v>
      </c>
    </row>
    <row r="20" spans="1:3" ht="12.75">
      <c r="A20" s="9" t="s">
        <v>162</v>
      </c>
      <c r="B20" s="178"/>
      <c r="C20" s="29" t="s">
        <v>357</v>
      </c>
    </row>
    <row r="21" spans="1:3" ht="12.75">
      <c r="A21" s="278" t="s">
        <v>59</v>
      </c>
      <c r="B21" s="178"/>
      <c r="C21" s="29"/>
    </row>
    <row r="22" spans="1:3" ht="12.75">
      <c r="A22" s="9" t="s">
        <v>60</v>
      </c>
      <c r="B22" s="178"/>
      <c r="C22" s="29" t="s">
        <v>161</v>
      </c>
    </row>
    <row r="23" spans="1:3" ht="12.75">
      <c r="A23" s="9" t="s">
        <v>134</v>
      </c>
      <c r="B23" s="178"/>
      <c r="C23" s="29" t="s">
        <v>161</v>
      </c>
    </row>
    <row r="24" spans="1:3" ht="12.75">
      <c r="A24" s="9" t="s">
        <v>53</v>
      </c>
      <c r="B24" s="178"/>
      <c r="C24" s="29" t="s">
        <v>206</v>
      </c>
    </row>
    <row r="25" spans="1:3" ht="12.75">
      <c r="A25" s="9" t="s">
        <v>135</v>
      </c>
      <c r="B25" s="178"/>
      <c r="C25" s="29" t="s">
        <v>228</v>
      </c>
    </row>
    <row r="26" spans="1:3" ht="12.75">
      <c r="A26" s="9" t="s">
        <v>61</v>
      </c>
      <c r="B26" s="178"/>
      <c r="C26" s="29" t="s">
        <v>201</v>
      </c>
    </row>
    <row r="27" spans="1:3" ht="12.75">
      <c r="A27" s="9" t="s">
        <v>62</v>
      </c>
      <c r="B27" s="178"/>
      <c r="C27" s="29" t="s">
        <v>355</v>
      </c>
    </row>
    <row r="28" spans="1:3" ht="12.75">
      <c r="A28" s="9" t="s">
        <v>353</v>
      </c>
      <c r="B28" s="178"/>
      <c r="C28" s="29" t="s">
        <v>354</v>
      </c>
    </row>
    <row r="29" spans="1:3" ht="12.75">
      <c r="A29" s="9" t="s">
        <v>241</v>
      </c>
      <c r="B29" s="178"/>
      <c r="C29" s="29" t="s">
        <v>356</v>
      </c>
    </row>
    <row r="30" spans="1:3" ht="12.75">
      <c r="A30" s="9" t="s">
        <v>163</v>
      </c>
      <c r="B30" s="178"/>
      <c r="C30" s="29" t="s">
        <v>160</v>
      </c>
    </row>
    <row r="31" spans="1:3" ht="12.75">
      <c r="A31" s="9" t="s">
        <v>187</v>
      </c>
      <c r="B31" s="149"/>
      <c r="C31" s="29" t="s">
        <v>352</v>
      </c>
    </row>
    <row r="32" spans="1:3" ht="12.75">
      <c r="A32" s="192" t="s">
        <v>207</v>
      </c>
      <c r="B32" s="149"/>
      <c r="C32" s="136" t="s">
        <v>244</v>
      </c>
    </row>
    <row r="33" spans="1:3" ht="12.75">
      <c r="A33" s="192" t="s">
        <v>243</v>
      </c>
      <c r="B33" s="149"/>
      <c r="C33" s="136" t="s">
        <v>244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view="pageBreakPreview" zoomScale="160" zoomScaleSheetLayoutView="160" workbookViewId="0" topLeftCell="A37">
      <selection activeCell="C48" sqref="C48"/>
    </sheetView>
  </sheetViews>
  <sheetFormatPr defaultColWidth="9.00390625" defaultRowHeight="12.75"/>
  <cols>
    <col min="1" max="1" width="4.125" style="12" customWidth="1"/>
    <col min="2" max="2" width="3.625" style="173" customWidth="1"/>
    <col min="3" max="3" width="74.375" style="12" customWidth="1"/>
    <col min="4" max="16384" width="9.125" style="12" customWidth="1"/>
  </cols>
  <sheetData>
    <row r="1" spans="1:3" ht="18">
      <c r="A1" s="33"/>
      <c r="B1" s="171"/>
      <c r="C1" s="34" t="s">
        <v>153</v>
      </c>
    </row>
    <row r="2" spans="1:3" ht="12.75">
      <c r="A2" s="35"/>
      <c r="B2" s="172"/>
      <c r="C2" s="273" t="s">
        <v>349</v>
      </c>
    </row>
    <row r="3" spans="1:3" ht="12.75">
      <c r="A3" s="35"/>
      <c r="B3" s="172">
        <v>1</v>
      </c>
      <c r="C3" s="36" t="s">
        <v>85</v>
      </c>
    </row>
    <row r="4" spans="1:3" ht="12.75">
      <c r="A4" s="35"/>
      <c r="B4" s="172"/>
      <c r="C4" s="36" t="s">
        <v>73</v>
      </c>
    </row>
    <row r="5" spans="1:3" ht="12.75">
      <c r="A5" s="35"/>
      <c r="B5" s="172"/>
      <c r="C5" s="36" t="s">
        <v>74</v>
      </c>
    </row>
    <row r="6" spans="1:3" ht="12.75">
      <c r="A6" s="35"/>
      <c r="B6" s="172"/>
      <c r="C6" s="36" t="s">
        <v>75</v>
      </c>
    </row>
    <row r="7" spans="1:3" ht="12.75">
      <c r="A7" s="35"/>
      <c r="B7" s="172"/>
      <c r="C7" s="36" t="s">
        <v>76</v>
      </c>
    </row>
    <row r="8" spans="1:3" ht="12.75">
      <c r="A8" s="35"/>
      <c r="B8" s="172"/>
      <c r="C8" s="36" t="s">
        <v>77</v>
      </c>
    </row>
    <row r="9" spans="1:3" ht="12.75">
      <c r="A9" s="35"/>
      <c r="B9" s="172"/>
      <c r="C9" s="36" t="s">
        <v>78</v>
      </c>
    </row>
    <row r="10" spans="1:3" ht="12.75">
      <c r="A10" s="35"/>
      <c r="B10" s="172"/>
      <c r="C10" s="36" t="s">
        <v>79</v>
      </c>
    </row>
    <row r="11" spans="1:3" ht="12.75">
      <c r="A11" s="35"/>
      <c r="B11" s="172"/>
      <c r="C11" s="36" t="s">
        <v>80</v>
      </c>
    </row>
    <row r="12" spans="1:3" ht="12.75">
      <c r="A12" s="35"/>
      <c r="B12" s="172">
        <v>2</v>
      </c>
      <c r="C12" s="36" t="s">
        <v>86</v>
      </c>
    </row>
    <row r="13" spans="1:3" ht="12.75">
      <c r="A13" s="35"/>
      <c r="B13" s="172"/>
      <c r="C13" s="36" t="s">
        <v>81</v>
      </c>
    </row>
    <row r="14" spans="1:3" ht="12.75">
      <c r="A14" s="35"/>
      <c r="B14" s="172"/>
      <c r="C14" s="36" t="s">
        <v>82</v>
      </c>
    </row>
    <row r="15" spans="1:3" ht="12.75">
      <c r="A15" s="35"/>
      <c r="B15" s="172"/>
      <c r="C15" s="36" t="s">
        <v>83</v>
      </c>
    </row>
    <row r="16" spans="1:3" ht="12.75">
      <c r="A16" s="35"/>
      <c r="B16" s="172"/>
      <c r="C16" s="36" t="s">
        <v>84</v>
      </c>
    </row>
    <row r="17" spans="1:3" ht="12.75">
      <c r="A17" s="35"/>
      <c r="B17" s="172"/>
      <c r="C17" s="36"/>
    </row>
    <row r="18" spans="1:3" ht="15">
      <c r="A18" s="35"/>
      <c r="B18" s="172"/>
      <c r="C18" s="37" t="s">
        <v>71</v>
      </c>
    </row>
    <row r="19" spans="1:3" ht="12.75">
      <c r="A19" s="35"/>
      <c r="B19" s="172">
        <v>3</v>
      </c>
      <c r="C19" s="36" t="s">
        <v>87</v>
      </c>
    </row>
    <row r="20" spans="1:3" ht="12.75">
      <c r="A20" s="35"/>
      <c r="B20" s="172">
        <v>4</v>
      </c>
      <c r="C20" s="36" t="s">
        <v>88</v>
      </c>
    </row>
    <row r="21" spans="1:3" ht="12.75">
      <c r="A21" s="35"/>
      <c r="B21" s="172">
        <v>5</v>
      </c>
      <c r="C21" s="36" t="s">
        <v>89</v>
      </c>
    </row>
    <row r="22" spans="1:3" ht="12.75">
      <c r="A22" s="35"/>
      <c r="B22" s="172">
        <v>6</v>
      </c>
      <c r="C22" s="36" t="s">
        <v>90</v>
      </c>
    </row>
    <row r="23" spans="1:3" ht="12.75">
      <c r="A23" s="35"/>
      <c r="B23" s="172">
        <v>7</v>
      </c>
      <c r="C23" s="36" t="s">
        <v>91</v>
      </c>
    </row>
    <row r="24" spans="1:3" ht="12.75">
      <c r="A24" s="35"/>
      <c r="B24" s="172">
        <v>8</v>
      </c>
      <c r="C24" s="38" t="s">
        <v>92</v>
      </c>
    </row>
    <row r="25" spans="1:3" ht="12.75">
      <c r="A25" s="35"/>
      <c r="B25" s="172">
        <v>9</v>
      </c>
      <c r="C25" s="36" t="s">
        <v>93</v>
      </c>
    </row>
    <row r="26" spans="1:3" ht="12.75">
      <c r="A26" s="35"/>
      <c r="B26" s="172">
        <v>10</v>
      </c>
      <c r="C26" s="38" t="s">
        <v>94</v>
      </c>
    </row>
    <row r="27" spans="1:3" ht="12.75">
      <c r="A27" s="35"/>
      <c r="B27" s="172">
        <v>11</v>
      </c>
      <c r="C27" s="36" t="s">
        <v>95</v>
      </c>
    </row>
    <row r="28" spans="1:3" ht="12.75">
      <c r="A28" s="35"/>
      <c r="B28" s="172">
        <v>12</v>
      </c>
      <c r="C28" s="36" t="s">
        <v>96</v>
      </c>
    </row>
    <row r="29" spans="1:3" ht="12.75">
      <c r="A29" s="35"/>
      <c r="B29" s="172">
        <v>13</v>
      </c>
      <c r="C29" s="36" t="s">
        <v>97</v>
      </c>
    </row>
    <row r="30" spans="1:3" ht="12.75">
      <c r="A30" s="35"/>
      <c r="B30" s="172">
        <v>14</v>
      </c>
      <c r="C30" s="36" t="s">
        <v>98</v>
      </c>
    </row>
    <row r="31" spans="1:3" ht="12.75">
      <c r="A31" s="35"/>
      <c r="B31" s="172">
        <v>15</v>
      </c>
      <c r="C31" s="36" t="s">
        <v>243</v>
      </c>
    </row>
    <row r="32" spans="1:3" ht="15">
      <c r="A32" s="35"/>
      <c r="B32" s="172"/>
      <c r="C32" s="37" t="s">
        <v>72</v>
      </c>
    </row>
    <row r="33" spans="1:3" ht="12.75">
      <c r="A33" s="35"/>
      <c r="B33" s="172">
        <v>16</v>
      </c>
      <c r="C33" s="36" t="s">
        <v>99</v>
      </c>
    </row>
    <row r="34" spans="1:3" ht="12.75">
      <c r="A34" s="35"/>
      <c r="B34" s="172">
        <v>17</v>
      </c>
      <c r="C34" s="36" t="s">
        <v>100</v>
      </c>
    </row>
    <row r="35" spans="1:3" ht="12.75">
      <c r="A35" s="35"/>
      <c r="B35" s="172">
        <v>18</v>
      </c>
      <c r="C35" s="36" t="s">
        <v>101</v>
      </c>
    </row>
    <row r="36" spans="1:3" ht="25.5">
      <c r="A36" s="35"/>
      <c r="B36" s="172">
        <v>19</v>
      </c>
      <c r="C36" s="36" t="s">
        <v>102</v>
      </c>
    </row>
    <row r="37" spans="1:3" ht="12.75">
      <c r="A37" s="35"/>
      <c r="B37" s="172">
        <v>20</v>
      </c>
      <c r="C37" s="36" t="s">
        <v>103</v>
      </c>
    </row>
    <row r="38" spans="1:3" ht="12.75">
      <c r="A38" s="35"/>
      <c r="B38" s="172">
        <v>21</v>
      </c>
      <c r="C38" s="39" t="s">
        <v>237</v>
      </c>
    </row>
    <row r="39" spans="1:3" ht="12.75">
      <c r="A39" s="35"/>
      <c r="B39" s="172">
        <v>22</v>
      </c>
      <c r="C39" s="36" t="s">
        <v>104</v>
      </c>
    </row>
    <row r="40" spans="1:3" ht="12.75">
      <c r="A40" s="35"/>
      <c r="B40" s="172">
        <v>23</v>
      </c>
      <c r="C40" s="39" t="s">
        <v>105</v>
      </c>
    </row>
    <row r="41" spans="1:3" ht="12.75">
      <c r="A41" s="35"/>
      <c r="B41" s="172">
        <v>24</v>
      </c>
      <c r="C41" s="36" t="s">
        <v>338</v>
      </c>
    </row>
    <row r="42" spans="1:3" ht="12.75">
      <c r="A42" s="35"/>
      <c r="B42" s="172">
        <v>25</v>
      </c>
      <c r="C42" s="36" t="s">
        <v>246</v>
      </c>
    </row>
    <row r="43" spans="1:3" ht="15">
      <c r="A43" s="35"/>
      <c r="B43" s="172"/>
      <c r="C43" s="37" t="s">
        <v>247</v>
      </c>
    </row>
    <row r="44" spans="1:3" ht="12.75">
      <c r="A44" s="35"/>
      <c r="B44" s="172">
        <v>28</v>
      </c>
      <c r="C44" s="36" t="s">
        <v>106</v>
      </c>
    </row>
    <row r="45" spans="1:3" ht="12.75">
      <c r="A45" s="35"/>
      <c r="B45" s="172">
        <v>29</v>
      </c>
      <c r="C45" s="36" t="s">
        <v>164</v>
      </c>
    </row>
    <row r="46" spans="1:3" ht="12.75">
      <c r="A46" s="35"/>
      <c r="B46" s="172">
        <v>30</v>
      </c>
      <c r="C46" s="36" t="s">
        <v>173</v>
      </c>
    </row>
    <row r="47" spans="1:3" ht="12.75">
      <c r="A47" s="35"/>
      <c r="B47" s="172">
        <v>31</v>
      </c>
      <c r="C47" s="38" t="s">
        <v>107</v>
      </c>
    </row>
    <row r="48" spans="1:3" ht="12.75">
      <c r="A48" s="35"/>
      <c r="B48" s="172">
        <v>32</v>
      </c>
      <c r="C48" s="36" t="s">
        <v>337</v>
      </c>
    </row>
    <row r="49" spans="1:3" ht="12.75">
      <c r="A49" s="35"/>
      <c r="B49" s="172">
        <v>33</v>
      </c>
      <c r="C49" s="36" t="s">
        <v>108</v>
      </c>
    </row>
    <row r="50" spans="1:3" ht="12.75">
      <c r="A50" s="40"/>
      <c r="B50" s="172">
        <v>34</v>
      </c>
      <c r="C50" s="41" t="s">
        <v>53</v>
      </c>
    </row>
    <row r="51" spans="1:3" ht="12.75">
      <c r="A51" s="35"/>
      <c r="B51" s="172">
        <v>35</v>
      </c>
      <c r="C51" s="36" t="s">
        <v>42</v>
      </c>
    </row>
    <row r="52" spans="1:3" ht="12.75">
      <c r="A52" s="35"/>
      <c r="B52" s="172">
        <v>36</v>
      </c>
      <c r="C52" s="274" t="s">
        <v>174</v>
      </c>
    </row>
    <row r="53" spans="1:3" ht="12.75">
      <c r="A53" s="40"/>
      <c r="B53" s="172">
        <v>37</v>
      </c>
      <c r="C53" s="275" t="s">
        <v>336</v>
      </c>
    </row>
    <row r="54" spans="1:3" ht="12.75">
      <c r="A54" s="137"/>
      <c r="B54" s="172">
        <v>38</v>
      </c>
      <c r="C54" s="117" t="s">
        <v>245</v>
      </c>
    </row>
    <row r="55" spans="1:3" ht="12.75">
      <c r="A55" s="137"/>
      <c r="B55" s="172">
        <v>39</v>
      </c>
      <c r="C55" s="138" t="s">
        <v>47</v>
      </c>
    </row>
    <row r="56" spans="1:3" ht="12.75">
      <c r="A56" s="137"/>
      <c r="B56" s="172">
        <v>40</v>
      </c>
      <c r="C56" s="138" t="s">
        <v>46</v>
      </c>
    </row>
    <row r="57" spans="1:3" ht="12.75">
      <c r="A57" s="137"/>
      <c r="B57" s="172">
        <v>41</v>
      </c>
      <c r="C57" s="138" t="s">
        <v>186</v>
      </c>
    </row>
    <row r="58" spans="1:3" ht="12.75">
      <c r="A58" s="137"/>
      <c r="B58" s="172">
        <v>42</v>
      </c>
      <c r="C58" s="138" t="s">
        <v>335</v>
      </c>
    </row>
    <row r="59" spans="1:3" ht="12.75">
      <c r="A59" s="139"/>
      <c r="B59" s="172">
        <v>43</v>
      </c>
      <c r="C59" s="140" t="s">
        <v>187</v>
      </c>
    </row>
  </sheetData>
  <printOptions/>
  <pageMargins left="0.75" right="0.75" top="0.5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15" workbookViewId="0" topLeftCell="A4">
      <selection activeCell="B23" sqref="B23"/>
    </sheetView>
  </sheetViews>
  <sheetFormatPr defaultColWidth="9.00390625" defaultRowHeight="12.75"/>
  <cols>
    <col min="1" max="1" width="4.125" style="150" customWidth="1"/>
    <col min="2" max="2" width="63.25390625" style="32" customWidth="1"/>
    <col min="3" max="3" width="8.125" style="31" customWidth="1"/>
    <col min="4" max="4" width="8.00390625" style="31" customWidth="1"/>
    <col min="5" max="5" width="8.125" style="31" customWidth="1"/>
    <col min="6" max="6" width="15.625" style="31" customWidth="1"/>
    <col min="7" max="7" width="9.375" style="31" customWidth="1"/>
    <col min="8" max="8" width="8.375" style="31" customWidth="1"/>
    <col min="9" max="9" width="16.00390625" style="32" customWidth="1"/>
    <col min="10" max="16384" width="9.125" style="32" customWidth="1"/>
  </cols>
  <sheetData>
    <row r="1" spans="1:8" ht="15.75">
      <c r="A1" s="143" t="s">
        <v>300</v>
      </c>
      <c r="B1" s="43"/>
      <c r="C1" s="5"/>
      <c r="D1" s="5"/>
      <c r="E1" s="5"/>
      <c r="F1" s="5"/>
      <c r="G1"/>
      <c r="H1"/>
    </row>
    <row r="2" spans="1:8" ht="15.75">
      <c r="A2" s="43" t="s">
        <v>235</v>
      </c>
      <c r="B2" s="43"/>
      <c r="C2" s="5"/>
      <c r="D2" s="5"/>
      <c r="E2" s="5"/>
      <c r="F2" s="5"/>
      <c r="G2"/>
      <c r="H2"/>
    </row>
    <row r="3" spans="1:8" ht="15.75">
      <c r="A3" s="43" t="s">
        <v>360</v>
      </c>
      <c r="B3" s="43"/>
      <c r="C3" s="5"/>
      <c r="D3" s="5"/>
      <c r="E3" s="5"/>
      <c r="F3" s="5"/>
      <c r="G3"/>
      <c r="H3"/>
    </row>
    <row r="4" spans="1:8" ht="16.5" thickBot="1">
      <c r="A4" s="149"/>
      <c r="B4" s="218" t="s">
        <v>216</v>
      </c>
      <c r="C4" s="244" t="s">
        <v>188</v>
      </c>
      <c r="D4" s="244" t="s">
        <v>165</v>
      </c>
      <c r="E4" s="244" t="s">
        <v>189</v>
      </c>
      <c r="F4" s="245" t="s">
        <v>190</v>
      </c>
      <c r="G4"/>
      <c r="H4"/>
    </row>
    <row r="5" spans="1:8" ht="15.75">
      <c r="A5" s="222">
        <v>1</v>
      </c>
      <c r="B5" s="227" t="s">
        <v>297</v>
      </c>
      <c r="C5" s="224">
        <v>1</v>
      </c>
      <c r="D5" s="209">
        <v>1</v>
      </c>
      <c r="E5" s="209">
        <v>4</v>
      </c>
      <c r="F5" s="214">
        <v>1500</v>
      </c>
      <c r="G5"/>
      <c r="H5"/>
    </row>
    <row r="6" spans="1:8" ht="15.75">
      <c r="A6" s="222">
        <v>2</v>
      </c>
      <c r="B6" s="228" t="s">
        <v>298</v>
      </c>
      <c r="C6" s="225">
        <v>1</v>
      </c>
      <c r="D6" s="207">
        <v>1</v>
      </c>
      <c r="E6" s="207"/>
      <c r="F6" s="220">
        <v>1500</v>
      </c>
      <c r="G6"/>
      <c r="H6"/>
    </row>
    <row r="7" spans="1:9" ht="15.75">
      <c r="A7" s="222">
        <v>3</v>
      </c>
      <c r="B7" s="229" t="s">
        <v>295</v>
      </c>
      <c r="C7" s="204">
        <v>1</v>
      </c>
      <c r="D7" s="120">
        <v>1</v>
      </c>
      <c r="E7" s="120"/>
      <c r="F7" s="216">
        <v>1500</v>
      </c>
      <c r="G7"/>
      <c r="H7"/>
      <c r="I7" s="208"/>
    </row>
    <row r="8" spans="1:9" ht="16.5" thickBot="1">
      <c r="A8" s="222">
        <v>4</v>
      </c>
      <c r="B8" s="228" t="s">
        <v>294</v>
      </c>
      <c r="C8" s="226">
        <v>1</v>
      </c>
      <c r="D8" s="211">
        <v>1</v>
      </c>
      <c r="E8" s="211"/>
      <c r="F8" s="215">
        <v>1500</v>
      </c>
      <c r="G8"/>
      <c r="H8"/>
      <c r="I8" s="223"/>
    </row>
    <row r="9" spans="1:8" ht="15.75">
      <c r="A9" s="222">
        <v>5</v>
      </c>
      <c r="B9" s="230" t="s">
        <v>289</v>
      </c>
      <c r="C9" s="224">
        <v>1</v>
      </c>
      <c r="D9" s="209">
        <v>1</v>
      </c>
      <c r="E9" s="209"/>
      <c r="F9" s="214">
        <v>1500</v>
      </c>
      <c r="G9"/>
      <c r="H9"/>
    </row>
    <row r="10" spans="1:8" ht="15.75">
      <c r="A10" s="222">
        <v>6</v>
      </c>
      <c r="B10" s="231" t="s">
        <v>285</v>
      </c>
      <c r="C10" s="204">
        <v>1</v>
      </c>
      <c r="D10" s="120">
        <v>1</v>
      </c>
      <c r="E10" s="120">
        <v>3</v>
      </c>
      <c r="F10" s="216">
        <v>1500</v>
      </c>
      <c r="G10"/>
      <c r="H10"/>
    </row>
    <row r="11" spans="1:8" ht="16.5" thickBot="1">
      <c r="A11" s="222">
        <v>7</v>
      </c>
      <c r="B11" s="205" t="s">
        <v>287</v>
      </c>
      <c r="C11" s="226">
        <v>1</v>
      </c>
      <c r="D11" s="211">
        <v>1</v>
      </c>
      <c r="E11" s="211"/>
      <c r="F11" s="215">
        <v>1500</v>
      </c>
      <c r="G11"/>
      <c r="H11"/>
    </row>
    <row r="12" spans="1:8" ht="15.75">
      <c r="A12" s="222">
        <v>8</v>
      </c>
      <c r="B12" s="230" t="s">
        <v>286</v>
      </c>
      <c r="C12" s="232">
        <v>1</v>
      </c>
      <c r="D12" s="206">
        <v>1</v>
      </c>
      <c r="E12" s="206">
        <v>2</v>
      </c>
      <c r="F12" s="219">
        <v>1500</v>
      </c>
      <c r="G12"/>
      <c r="H12"/>
    </row>
    <row r="13" spans="1:8" ht="16.5" thickBot="1">
      <c r="A13" s="222">
        <v>9</v>
      </c>
      <c r="B13" s="233" t="s">
        <v>278</v>
      </c>
      <c r="C13" s="225">
        <v>1</v>
      </c>
      <c r="D13" s="207">
        <v>1</v>
      </c>
      <c r="E13" s="207"/>
      <c r="F13" s="220">
        <v>1500</v>
      </c>
      <c r="G13"/>
      <c r="H13"/>
    </row>
    <row r="14" spans="1:8" ht="15.75">
      <c r="A14" s="222">
        <v>10</v>
      </c>
      <c r="B14" s="234" t="s">
        <v>282</v>
      </c>
      <c r="C14" s="224">
        <v>1</v>
      </c>
      <c r="D14" s="209">
        <v>1</v>
      </c>
      <c r="E14" s="209"/>
      <c r="F14" s="214">
        <v>1500</v>
      </c>
      <c r="G14"/>
      <c r="H14"/>
    </row>
    <row r="15" spans="1:8" ht="15.75">
      <c r="A15" s="222">
        <v>11</v>
      </c>
      <c r="B15" s="235" t="s">
        <v>283</v>
      </c>
      <c r="C15" s="204">
        <v>1</v>
      </c>
      <c r="D15" s="120">
        <v>1</v>
      </c>
      <c r="E15" s="120"/>
      <c r="F15" s="216">
        <v>1500</v>
      </c>
      <c r="G15"/>
      <c r="H15"/>
    </row>
    <row r="16" spans="1:8" ht="16.5" thickBot="1">
      <c r="A16" s="222">
        <v>12</v>
      </c>
      <c r="B16" s="237" t="s">
        <v>290</v>
      </c>
      <c r="C16" s="226">
        <v>1</v>
      </c>
      <c r="D16" s="211">
        <v>1</v>
      </c>
      <c r="E16" s="211">
        <v>3</v>
      </c>
      <c r="F16" s="215">
        <v>1500</v>
      </c>
      <c r="G16"/>
      <c r="H16"/>
    </row>
    <row r="17" spans="1:9" ht="15.75">
      <c r="A17" s="222">
        <v>13</v>
      </c>
      <c r="B17" s="238" t="s">
        <v>280</v>
      </c>
      <c r="C17" s="224">
        <v>1</v>
      </c>
      <c r="D17" s="209">
        <v>1</v>
      </c>
      <c r="E17" s="209"/>
      <c r="F17" s="214">
        <v>1500</v>
      </c>
      <c r="G17"/>
      <c r="H17"/>
      <c r="I17" s="208"/>
    </row>
    <row r="18" spans="1:8" ht="15.75">
      <c r="A18" s="222">
        <v>14</v>
      </c>
      <c r="B18" s="239" t="s">
        <v>296</v>
      </c>
      <c r="C18" s="204">
        <v>1</v>
      </c>
      <c r="D18" s="120">
        <v>1</v>
      </c>
      <c r="E18" s="120">
        <v>3</v>
      </c>
      <c r="F18" s="216">
        <v>1500</v>
      </c>
      <c r="G18"/>
      <c r="H18"/>
    </row>
    <row r="19" spans="1:8" ht="16.5" thickBot="1">
      <c r="A19" s="222">
        <v>15</v>
      </c>
      <c r="B19" s="240" t="s">
        <v>293</v>
      </c>
      <c r="C19" s="226">
        <v>1</v>
      </c>
      <c r="D19" s="211">
        <v>1</v>
      </c>
      <c r="E19" s="211"/>
      <c r="F19" s="215">
        <v>1500</v>
      </c>
      <c r="G19"/>
      <c r="H19"/>
    </row>
    <row r="20" spans="1:8" ht="15.75">
      <c r="A20" s="222">
        <v>16</v>
      </c>
      <c r="B20" s="227" t="s">
        <v>292</v>
      </c>
      <c r="C20" s="224">
        <v>1</v>
      </c>
      <c r="D20" s="209">
        <v>1</v>
      </c>
      <c r="E20" s="209"/>
      <c r="F20" s="210">
        <v>1700</v>
      </c>
      <c r="G20"/>
      <c r="H20"/>
    </row>
    <row r="21" spans="1:8" ht="15.75">
      <c r="A21" s="222">
        <v>17</v>
      </c>
      <c r="B21" s="229" t="s">
        <v>291</v>
      </c>
      <c r="C21" s="204">
        <v>1</v>
      </c>
      <c r="D21" s="120">
        <v>1</v>
      </c>
      <c r="E21" s="120">
        <v>3</v>
      </c>
      <c r="F21" s="213">
        <v>1500</v>
      </c>
      <c r="G21"/>
      <c r="H21"/>
    </row>
    <row r="22" spans="1:8" ht="16.5" thickBot="1">
      <c r="A22" s="222">
        <v>18</v>
      </c>
      <c r="B22" s="241" t="s">
        <v>281</v>
      </c>
      <c r="C22" s="225">
        <v>1</v>
      </c>
      <c r="D22" s="211">
        <v>1</v>
      </c>
      <c r="E22" s="207"/>
      <c r="F22" s="255">
        <v>1500</v>
      </c>
      <c r="G22"/>
      <c r="H22"/>
    </row>
    <row r="23" spans="1:8" ht="15.75">
      <c r="A23" s="222">
        <v>19</v>
      </c>
      <c r="B23" s="270" t="s">
        <v>301</v>
      </c>
      <c r="C23" s="224" t="s">
        <v>249</v>
      </c>
      <c r="D23" s="120">
        <v>1</v>
      </c>
      <c r="E23" s="209">
        <v>3</v>
      </c>
      <c r="F23" s="210">
        <v>1700</v>
      </c>
      <c r="G23"/>
      <c r="H23"/>
    </row>
    <row r="24" spans="1:8" ht="15.75">
      <c r="A24" s="222">
        <v>20</v>
      </c>
      <c r="B24" s="271" t="s">
        <v>302</v>
      </c>
      <c r="C24" s="224" t="s">
        <v>249</v>
      </c>
      <c r="D24" s="120">
        <v>1</v>
      </c>
      <c r="E24" s="120"/>
      <c r="F24" s="213">
        <v>1700</v>
      </c>
      <c r="G24"/>
      <c r="H24"/>
    </row>
    <row r="25" spans="1:8" ht="16.5" thickBot="1">
      <c r="A25" s="222">
        <v>21</v>
      </c>
      <c r="B25" s="272" t="s">
        <v>303</v>
      </c>
      <c r="C25" s="224" t="s">
        <v>249</v>
      </c>
      <c r="D25" s="120">
        <v>1</v>
      </c>
      <c r="E25" s="211"/>
      <c r="F25" s="212"/>
      <c r="G25"/>
      <c r="H25"/>
    </row>
    <row r="26" spans="1:8" ht="15.75">
      <c r="A26" s="222">
        <v>22</v>
      </c>
      <c r="B26" s="251" t="s">
        <v>279</v>
      </c>
      <c r="C26" s="246">
        <v>1</v>
      </c>
      <c r="D26" s="209">
        <v>1</v>
      </c>
      <c r="E26" s="209"/>
      <c r="F26" s="210">
        <v>1500</v>
      </c>
      <c r="G26"/>
      <c r="H26"/>
    </row>
    <row r="27" spans="1:8" ht="15.75">
      <c r="A27" s="222">
        <v>23</v>
      </c>
      <c r="B27" s="243" t="s">
        <v>284</v>
      </c>
      <c r="C27" s="247">
        <v>1</v>
      </c>
      <c r="D27" s="207">
        <v>1</v>
      </c>
      <c r="E27" s="207">
        <v>3</v>
      </c>
      <c r="F27" s="213">
        <v>1500</v>
      </c>
      <c r="G27"/>
      <c r="H27"/>
    </row>
    <row r="28" spans="1:8" ht="16.5" thickBot="1">
      <c r="A28" s="222">
        <v>24</v>
      </c>
      <c r="B28" s="236" t="s">
        <v>288</v>
      </c>
      <c r="C28" s="248">
        <v>1</v>
      </c>
      <c r="D28" s="217">
        <v>1</v>
      </c>
      <c r="E28" s="217">
        <v>1</v>
      </c>
      <c r="F28" s="213"/>
      <c r="G28"/>
      <c r="H28"/>
    </row>
    <row r="29" spans="1:8" ht="19.5">
      <c r="A29" s="149"/>
      <c r="B29" s="242" t="s">
        <v>191</v>
      </c>
      <c r="C29" s="221"/>
      <c r="D29" s="221"/>
      <c r="E29" s="221">
        <f>SUM(E5:E28)</f>
        <v>25</v>
      </c>
      <c r="F29" s="249">
        <f>SUM(F5:F28)</f>
        <v>33600</v>
      </c>
      <c r="G29"/>
      <c r="H29"/>
    </row>
    <row r="30" spans="1:8" ht="15">
      <c r="A30" s="146"/>
      <c r="B30" s="193"/>
      <c r="C30" s="5"/>
      <c r="D30" s="5"/>
      <c r="E30" s="5"/>
      <c r="F30" s="5"/>
      <c r="G30"/>
      <c r="H30"/>
    </row>
    <row r="31" spans="1:8" ht="15.75">
      <c r="A31" s="147"/>
      <c r="B31" s="121" t="s">
        <v>192</v>
      </c>
      <c r="C31" s="154" t="s">
        <v>45</v>
      </c>
      <c r="D31" s="144" t="s">
        <v>231</v>
      </c>
      <c r="E31" s="155" t="s">
        <v>232</v>
      </c>
      <c r="F31" s="155" t="s">
        <v>220</v>
      </c>
      <c r="G31" s="156"/>
      <c r="H31" s="157"/>
    </row>
    <row r="32" spans="1:8" ht="15">
      <c r="A32" s="47">
        <v>1</v>
      </c>
      <c r="B32" s="48" t="s">
        <v>230</v>
      </c>
      <c r="C32" s="153">
        <v>3</v>
      </c>
      <c r="D32" s="153">
        <v>40</v>
      </c>
      <c r="E32" s="153">
        <v>4</v>
      </c>
      <c r="F32" s="153">
        <f>C32*D32*E32</f>
        <v>480</v>
      </c>
      <c r="G32" s="128"/>
      <c r="H32" s="151"/>
    </row>
    <row r="33" spans="1:8" ht="15">
      <c r="A33" s="49">
        <v>2</v>
      </c>
      <c r="B33" s="50"/>
      <c r="C33" s="58"/>
      <c r="D33" s="58"/>
      <c r="E33" s="58"/>
      <c r="F33" s="58"/>
      <c r="G33" s="57"/>
      <c r="H33" s="152"/>
    </row>
    <row r="34" spans="1:8" ht="15">
      <c r="A34" s="52">
        <v>3</v>
      </c>
      <c r="B34" s="53" t="s">
        <v>164</v>
      </c>
      <c r="C34" s="60"/>
      <c r="D34" s="60"/>
      <c r="E34" s="60"/>
      <c r="F34" s="60"/>
      <c r="G34" s="59"/>
      <c r="H34" s="158"/>
    </row>
    <row r="35" spans="1:8" ht="15">
      <c r="A35" s="146"/>
      <c r="B35"/>
      <c r="C35" s="5"/>
      <c r="D35" s="5"/>
      <c r="E35" s="5"/>
      <c r="F35" s="5"/>
      <c r="G35"/>
      <c r="H35"/>
    </row>
    <row r="36" spans="1:8" ht="15">
      <c r="A36" s="146"/>
      <c r="B36"/>
      <c r="C36" s="5"/>
      <c r="D36" s="5"/>
      <c r="E36" s="5"/>
      <c r="F36" s="5"/>
      <c r="G36"/>
      <c r="H36"/>
    </row>
    <row r="37" spans="1:8" ht="15">
      <c r="A37" s="148"/>
      <c r="B37" s="132" t="s">
        <v>194</v>
      </c>
      <c r="C37" s="55" t="s">
        <v>45</v>
      </c>
      <c r="D37" s="56" t="s">
        <v>195</v>
      </c>
      <c r="E37" s="5"/>
      <c r="F37" s="5"/>
      <c r="G37"/>
      <c r="H37"/>
    </row>
    <row r="38" spans="1:8" ht="15">
      <c r="A38" s="49">
        <v>1</v>
      </c>
      <c r="B38" s="57" t="s">
        <v>344</v>
      </c>
      <c r="C38" s="267">
        <v>7.5</v>
      </c>
      <c r="D38" s="51" t="s">
        <v>32</v>
      </c>
      <c r="E38" s="122"/>
      <c r="F38" s="5"/>
      <c r="G38"/>
      <c r="H38"/>
    </row>
    <row r="39" spans="1:8" ht="15">
      <c r="A39" s="49">
        <v>2</v>
      </c>
      <c r="B39" s="57" t="s">
        <v>345</v>
      </c>
      <c r="C39" s="267">
        <v>5</v>
      </c>
      <c r="D39" s="51" t="s">
        <v>32</v>
      </c>
      <c r="E39" s="122"/>
      <c r="F39" s="5"/>
      <c r="G39"/>
      <c r="H39"/>
    </row>
    <row r="40" spans="1:8" ht="15">
      <c r="A40" s="49">
        <v>2</v>
      </c>
      <c r="B40" s="57" t="s">
        <v>196</v>
      </c>
      <c r="C40" s="169">
        <v>67.5</v>
      </c>
      <c r="D40" s="51" t="s">
        <v>32</v>
      </c>
      <c r="E40" s="122"/>
      <c r="F40" s="5"/>
      <c r="G40"/>
      <c r="H40"/>
    </row>
    <row r="41" spans="1:8" ht="15">
      <c r="A41" s="52">
        <v>3</v>
      </c>
      <c r="B41" s="59" t="s">
        <v>346</v>
      </c>
      <c r="C41" s="268">
        <v>7.5</v>
      </c>
      <c r="D41" s="54" t="s">
        <v>32</v>
      </c>
      <c r="E41" s="122"/>
      <c r="F41" s="5"/>
      <c r="G41"/>
      <c r="H41"/>
    </row>
    <row r="42" spans="1:8" ht="15">
      <c r="A42" s="146"/>
      <c r="B42"/>
      <c r="C42" s="5"/>
      <c r="D42" s="5"/>
      <c r="E42" s="5"/>
      <c r="F42" s="5"/>
      <c r="G42"/>
      <c r="H42"/>
    </row>
    <row r="43" spans="1:8" ht="15.75">
      <c r="A43" s="149"/>
      <c r="B43" s="123" t="s">
        <v>217</v>
      </c>
      <c r="C43" s="61" t="s">
        <v>197</v>
      </c>
      <c r="D43" s="61" t="s">
        <v>218</v>
      </c>
      <c r="E43" s="61" t="s">
        <v>200</v>
      </c>
      <c r="F43" s="61" t="s">
        <v>219</v>
      </c>
      <c r="G43" s="61" t="s">
        <v>220</v>
      </c>
      <c r="H43" s="131" t="s">
        <v>221</v>
      </c>
    </row>
    <row r="44" spans="1:8" ht="15">
      <c r="A44" s="124">
        <v>1</v>
      </c>
      <c r="B44" s="62" t="s">
        <v>198</v>
      </c>
      <c r="C44" s="124">
        <v>500</v>
      </c>
      <c r="D44" s="44">
        <v>5</v>
      </c>
      <c r="E44" s="44">
        <v>8</v>
      </c>
      <c r="F44" s="44">
        <v>24</v>
      </c>
      <c r="G44" s="44">
        <f>C44*D44*E44</f>
        <v>20000</v>
      </c>
      <c r="H44" s="133">
        <f>G44/F44</f>
        <v>833.3333333333334</v>
      </c>
    </row>
    <row r="45" spans="1:8" ht="15">
      <c r="A45" s="125">
        <v>3</v>
      </c>
      <c r="B45" s="63" t="s">
        <v>299</v>
      </c>
      <c r="C45" s="125">
        <v>6500</v>
      </c>
      <c r="D45" s="45">
        <v>1</v>
      </c>
      <c r="E45" s="45">
        <v>2</v>
      </c>
      <c r="F45" s="45">
        <v>24</v>
      </c>
      <c r="G45" s="45">
        <f>C45*D45*E45</f>
        <v>13000</v>
      </c>
      <c r="H45" s="159">
        <f>G45/F45</f>
        <v>541.6666666666666</v>
      </c>
    </row>
    <row r="46" spans="1:8" ht="15">
      <c r="A46" s="126">
        <v>4</v>
      </c>
      <c r="B46" s="145" t="s">
        <v>193</v>
      </c>
      <c r="C46" s="126" t="s">
        <v>348</v>
      </c>
      <c r="D46" s="64"/>
      <c r="E46" s="64"/>
      <c r="F46" s="64"/>
      <c r="G46" s="64"/>
      <c r="H46" s="134"/>
    </row>
    <row r="47" spans="1:8" ht="15">
      <c r="A47" s="146"/>
      <c r="B47"/>
      <c r="C47" s="5"/>
      <c r="D47" s="5"/>
      <c r="E47" s="5"/>
      <c r="F47" s="5"/>
      <c r="G47"/>
      <c r="H47"/>
    </row>
    <row r="48" spans="1:8" ht="15">
      <c r="A48" s="147"/>
      <c r="B48" s="127" t="s">
        <v>199</v>
      </c>
      <c r="C48" s="179" t="s">
        <v>239</v>
      </c>
      <c r="D48" s="46" t="s">
        <v>233</v>
      </c>
      <c r="E48" s="127" t="s">
        <v>164</v>
      </c>
      <c r="F48" s="129" t="s">
        <v>222</v>
      </c>
      <c r="G48" s="281" t="s">
        <v>224</v>
      </c>
      <c r="H48" s="282"/>
    </row>
    <row r="49" spans="1:8" ht="15">
      <c r="A49" s="148">
        <v>1</v>
      </c>
      <c r="B49" s="160" t="s">
        <v>347</v>
      </c>
      <c r="C49" s="170"/>
      <c r="D49" s="161">
        <v>1</v>
      </c>
      <c r="E49" s="141" t="s">
        <v>223</v>
      </c>
      <c r="F49" s="130"/>
      <c r="G49" s="283"/>
      <c r="H49" s="284"/>
    </row>
    <row r="50" spans="1:8" ht="15">
      <c r="A50" s="47">
        <v>2</v>
      </c>
      <c r="B50" s="57" t="s">
        <v>347</v>
      </c>
      <c r="C50" s="269"/>
      <c r="D50" s="161">
        <v>2</v>
      </c>
      <c r="E50" s="142" t="s">
        <v>223</v>
      </c>
      <c r="F50" s="130"/>
      <c r="G50" s="130"/>
      <c r="H50" s="250"/>
    </row>
    <row r="51" spans="1:8" ht="15">
      <c r="A51" s="47">
        <v>3</v>
      </c>
      <c r="B51" s="57" t="s">
        <v>347</v>
      </c>
      <c r="C51" s="269"/>
      <c r="D51" s="161">
        <v>3</v>
      </c>
      <c r="E51" s="142" t="s">
        <v>223</v>
      </c>
      <c r="F51" s="130"/>
      <c r="G51" s="130"/>
      <c r="H51" s="250"/>
    </row>
    <row r="52" spans="1:8" ht="15">
      <c r="A52" s="47">
        <v>4</v>
      </c>
      <c r="B52" s="57" t="s">
        <v>347</v>
      </c>
      <c r="C52" s="269"/>
      <c r="D52" s="161">
        <v>4</v>
      </c>
      <c r="E52" s="142" t="s">
        <v>223</v>
      </c>
      <c r="F52" s="130"/>
      <c r="G52" s="130"/>
      <c r="H52" s="250"/>
    </row>
    <row r="53" spans="1:8" ht="15">
      <c r="A53" s="47">
        <v>5</v>
      </c>
      <c r="B53" s="57" t="s">
        <v>347</v>
      </c>
      <c r="C53" s="269"/>
      <c r="D53" s="161">
        <v>5</v>
      </c>
      <c r="E53" s="142" t="s">
        <v>223</v>
      </c>
      <c r="F53" s="130"/>
      <c r="G53" s="130"/>
      <c r="H53" s="250"/>
    </row>
    <row r="54" spans="1:8" ht="15">
      <c r="A54" s="47">
        <v>6</v>
      </c>
      <c r="B54" s="57" t="s">
        <v>347</v>
      </c>
      <c r="C54" s="180"/>
      <c r="D54" s="161">
        <v>6</v>
      </c>
      <c r="E54" s="142" t="s">
        <v>223</v>
      </c>
      <c r="F54" s="58"/>
      <c r="G54" s="285"/>
      <c r="H54" s="280"/>
    </row>
    <row r="55" spans="1:8" ht="15">
      <c r="A55" s="47">
        <v>7</v>
      </c>
      <c r="B55" s="57" t="s">
        <v>347</v>
      </c>
      <c r="C55" s="181"/>
      <c r="D55" s="161">
        <v>7</v>
      </c>
      <c r="E55" s="142" t="s">
        <v>223</v>
      </c>
      <c r="F55" s="58"/>
      <c r="G55" s="279"/>
      <c r="H55" s="280"/>
    </row>
    <row r="56" spans="1:8" ht="15">
      <c r="A56" s="47">
        <v>8</v>
      </c>
      <c r="B56" s="57" t="s">
        <v>347</v>
      </c>
      <c r="C56" s="191"/>
      <c r="D56" s="161">
        <v>8</v>
      </c>
      <c r="E56" s="142" t="s">
        <v>223</v>
      </c>
      <c r="F56" s="58"/>
      <c r="G56" s="279"/>
      <c r="H56" s="280"/>
    </row>
    <row r="57" spans="1:8" ht="15">
      <c r="A57" s="146"/>
      <c r="B57"/>
      <c r="C57" s="5"/>
      <c r="D57" s="5"/>
      <c r="E57" s="5"/>
      <c r="F57" s="5"/>
      <c r="G57"/>
      <c r="H57"/>
    </row>
    <row r="58" spans="1:8" ht="15">
      <c r="A58" s="146"/>
      <c r="B58"/>
      <c r="C58" s="5"/>
      <c r="D58" s="5"/>
      <c r="E58" s="5"/>
      <c r="F58" s="5"/>
      <c r="G58"/>
      <c r="H58"/>
    </row>
    <row r="59" spans="1:8" ht="15">
      <c r="A59" s="146"/>
      <c r="B59"/>
      <c r="C59" s="5"/>
      <c r="D59" s="5"/>
      <c r="E59" s="5"/>
      <c r="F59" s="5"/>
      <c r="G59"/>
      <c r="H59"/>
    </row>
    <row r="60" spans="1:8" ht="15">
      <c r="A60" s="146"/>
      <c r="B60"/>
      <c r="C60" s="5"/>
      <c r="D60" s="5"/>
      <c r="E60" s="5"/>
      <c r="F60" s="5"/>
      <c r="G60"/>
      <c r="H60"/>
    </row>
    <row r="61" spans="1:8" ht="15">
      <c r="A61" s="146"/>
      <c r="B61"/>
      <c r="C61" s="5"/>
      <c r="D61" s="5"/>
      <c r="E61" s="5"/>
      <c r="F61" s="5"/>
      <c r="G61"/>
      <c r="H61"/>
    </row>
    <row r="62" spans="1:8" ht="15">
      <c r="A62" s="146"/>
      <c r="B62"/>
      <c r="C62" s="5"/>
      <c r="D62" s="5"/>
      <c r="E62" s="5"/>
      <c r="F62" s="5"/>
      <c r="G62"/>
      <c r="H62"/>
    </row>
    <row r="63" spans="1:8" ht="15">
      <c r="A63" s="146"/>
      <c r="B63"/>
      <c r="C63" s="5"/>
      <c r="D63" s="5"/>
      <c r="E63" s="5"/>
      <c r="F63" s="5"/>
      <c r="G63"/>
      <c r="H63"/>
    </row>
    <row r="64" spans="1:8" ht="15">
      <c r="A64" s="146"/>
      <c r="B64"/>
      <c r="C64" s="5"/>
      <c r="D64" s="5"/>
      <c r="E64" s="5"/>
      <c r="F64" s="5"/>
      <c r="G64"/>
      <c r="H64"/>
    </row>
    <row r="65" spans="1:8" ht="15">
      <c r="A65" s="146"/>
      <c r="B65"/>
      <c r="C65" s="5"/>
      <c r="D65" s="5"/>
      <c r="E65" s="5"/>
      <c r="F65" s="5"/>
      <c r="G65"/>
      <c r="H65"/>
    </row>
    <row r="66" spans="1:8" ht="15">
      <c r="A66" s="146"/>
      <c r="B66"/>
      <c r="C66" s="5"/>
      <c r="D66" s="5"/>
      <c r="E66" s="5"/>
      <c r="F66" s="5"/>
      <c r="G66"/>
      <c r="H66"/>
    </row>
    <row r="67" spans="1:8" ht="15">
      <c r="A67" s="146"/>
      <c r="B67"/>
      <c r="C67" s="5"/>
      <c r="D67" s="5"/>
      <c r="E67" s="5"/>
      <c r="F67" s="5"/>
      <c r="G67"/>
      <c r="H67"/>
    </row>
    <row r="68" spans="1:8" ht="15">
      <c r="A68" s="146"/>
      <c r="B68"/>
      <c r="C68" s="5"/>
      <c r="D68" s="5"/>
      <c r="E68" s="5"/>
      <c r="F68" s="5"/>
      <c r="G68"/>
      <c r="H68"/>
    </row>
    <row r="69" spans="1:8" ht="15">
      <c r="A69" s="146"/>
      <c r="B69"/>
      <c r="C69" s="5"/>
      <c r="D69" s="5"/>
      <c r="E69" s="5"/>
      <c r="F69" s="5"/>
      <c r="G69"/>
      <c r="H69"/>
    </row>
    <row r="70" spans="1:8" ht="15">
      <c r="A70" s="146"/>
      <c r="B70"/>
      <c r="C70" s="5"/>
      <c r="D70" s="5"/>
      <c r="E70" s="5"/>
      <c r="F70" s="5"/>
      <c r="G70"/>
      <c r="H70"/>
    </row>
    <row r="71" spans="1:8" ht="15">
      <c r="A71" s="146"/>
      <c r="B71"/>
      <c r="C71" s="5"/>
      <c r="D71" s="5"/>
      <c r="E71" s="5"/>
      <c r="F71" s="5"/>
      <c r="G71"/>
      <c r="H71"/>
    </row>
    <row r="72" spans="1:8" ht="15">
      <c r="A72" s="146"/>
      <c r="B72"/>
      <c r="C72" s="5"/>
      <c r="D72" s="5"/>
      <c r="E72" s="5"/>
      <c r="F72" s="5"/>
      <c r="G72"/>
      <c r="H72"/>
    </row>
  </sheetData>
  <mergeCells count="5">
    <mergeCell ref="G56:H56"/>
    <mergeCell ref="G48:H48"/>
    <mergeCell ref="G49:H49"/>
    <mergeCell ref="G54:H54"/>
    <mergeCell ref="G55:H55"/>
  </mergeCells>
  <printOptions/>
  <pageMargins left="0.17" right="0.14" top="0.2" bottom="1" header="0.13" footer="0.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150" zoomScaleNormal="160" zoomScaleSheetLayoutView="150" workbookViewId="0" topLeftCell="A1">
      <selection activeCell="C15" sqref="C15"/>
    </sheetView>
  </sheetViews>
  <sheetFormatPr defaultColWidth="9.00390625" defaultRowHeight="12.75"/>
  <cols>
    <col min="1" max="1" width="4.875" style="166" customWidth="1"/>
    <col min="2" max="2" width="35.25390625" style="66" customWidth="1"/>
    <col min="3" max="3" width="11.875" style="92" customWidth="1"/>
    <col min="4" max="4" width="13.75390625" style="92" customWidth="1"/>
    <col min="5" max="5" width="13.75390625" style="66" customWidth="1"/>
    <col min="6" max="6" width="14.25390625" style="66" customWidth="1"/>
    <col min="7" max="16384" width="9.125" style="66" customWidth="1"/>
  </cols>
  <sheetData>
    <row r="1" spans="1:6" ht="15" customHeight="1" thickBot="1">
      <c r="A1" s="162" t="s">
        <v>116</v>
      </c>
      <c r="B1" s="65" t="s">
        <v>0</v>
      </c>
      <c r="C1" s="99" t="s">
        <v>119</v>
      </c>
      <c r="D1" s="99" t="s">
        <v>120</v>
      </c>
      <c r="E1" s="100" t="s">
        <v>122</v>
      </c>
      <c r="F1" s="101" t="s">
        <v>123</v>
      </c>
    </row>
    <row r="2" spans="1:6" ht="12.75">
      <c r="A2" s="256" t="s">
        <v>130</v>
      </c>
      <c r="B2" s="67" t="s">
        <v>265</v>
      </c>
      <c r="C2" s="182">
        <v>25</v>
      </c>
      <c r="D2" s="105">
        <v>17</v>
      </c>
      <c r="E2" s="106">
        <f>C2*D2</f>
        <v>425</v>
      </c>
      <c r="F2" s="69"/>
    </row>
    <row r="3" spans="1:6" ht="12.75">
      <c r="A3" s="257">
        <v>2</v>
      </c>
      <c r="B3" s="103" t="s">
        <v>273</v>
      </c>
      <c r="C3" s="183">
        <v>20</v>
      </c>
      <c r="D3" s="107">
        <v>1.5</v>
      </c>
      <c r="E3" s="108">
        <f>C3*D3</f>
        <v>30</v>
      </c>
      <c r="F3" s="73"/>
    </row>
    <row r="4" spans="1:6" ht="12.75">
      <c r="A4" s="257" t="s">
        <v>304</v>
      </c>
      <c r="B4" s="74" t="s">
        <v>254</v>
      </c>
      <c r="C4" s="194">
        <v>7.5</v>
      </c>
      <c r="D4" s="107">
        <v>100</v>
      </c>
      <c r="E4" s="108">
        <f>C4*D4</f>
        <v>750</v>
      </c>
      <c r="F4" s="73"/>
    </row>
    <row r="5" spans="1:6" ht="12.75">
      <c r="A5" s="257" t="s">
        <v>305</v>
      </c>
      <c r="B5" s="70" t="s">
        <v>236</v>
      </c>
      <c r="C5" s="183">
        <v>2</v>
      </c>
      <c r="D5" s="107">
        <v>0</v>
      </c>
      <c r="E5" s="109">
        <f>D5*C5</f>
        <v>0</v>
      </c>
      <c r="F5" s="73"/>
    </row>
    <row r="6" spans="1:6" ht="12.75">
      <c r="A6" s="257" t="s">
        <v>306</v>
      </c>
      <c r="B6" s="70" t="s">
        <v>266</v>
      </c>
      <c r="C6" s="183">
        <v>12</v>
      </c>
      <c r="D6" s="107">
        <v>13.7</v>
      </c>
      <c r="E6" s="108">
        <f aca="true" t="shared" si="0" ref="E6:E34">C6*D6</f>
        <v>164.39999999999998</v>
      </c>
      <c r="F6" s="73"/>
    </row>
    <row r="7" spans="1:6" s="264" customFormat="1" ht="12.75">
      <c r="A7" s="259" t="s">
        <v>132</v>
      </c>
      <c r="B7" s="260" t="s">
        <v>332</v>
      </c>
      <c r="C7" s="261">
        <v>15</v>
      </c>
      <c r="D7" s="262">
        <v>50</v>
      </c>
      <c r="E7" s="263">
        <f t="shared" si="0"/>
        <v>750</v>
      </c>
      <c r="F7" s="263" t="s">
        <v>333</v>
      </c>
    </row>
    <row r="8" spans="1:6" ht="12.75">
      <c r="A8" s="257" t="s">
        <v>275</v>
      </c>
      <c r="B8" s="70" t="s">
        <v>257</v>
      </c>
      <c r="C8" s="183">
        <v>1</v>
      </c>
      <c r="D8" s="107">
        <v>20</v>
      </c>
      <c r="E8" s="108">
        <f t="shared" si="0"/>
        <v>20</v>
      </c>
      <c r="F8" s="73"/>
    </row>
    <row r="9" spans="1:6" ht="12.75">
      <c r="A9" s="257" t="s">
        <v>277</v>
      </c>
      <c r="B9" s="70" t="s">
        <v>258</v>
      </c>
      <c r="C9" s="183">
        <v>5</v>
      </c>
      <c r="D9" s="107">
        <v>10</v>
      </c>
      <c r="E9" s="109">
        <f t="shared" si="0"/>
        <v>50</v>
      </c>
      <c r="F9" s="73"/>
    </row>
    <row r="10" spans="1:6" ht="12.75">
      <c r="A10" s="257" t="s">
        <v>307</v>
      </c>
      <c r="B10" s="75" t="s">
        <v>259</v>
      </c>
      <c r="C10" s="183">
        <v>5</v>
      </c>
      <c r="D10" s="107">
        <v>20</v>
      </c>
      <c r="E10" s="108">
        <f t="shared" si="0"/>
        <v>100</v>
      </c>
      <c r="F10" s="73"/>
    </row>
    <row r="11" spans="1:6" ht="12.75">
      <c r="A11" s="257" t="s">
        <v>308</v>
      </c>
      <c r="B11" s="74" t="s">
        <v>260</v>
      </c>
      <c r="C11" s="183">
        <v>6</v>
      </c>
      <c r="D11" s="107">
        <v>2</v>
      </c>
      <c r="E11" s="108">
        <f t="shared" si="0"/>
        <v>12</v>
      </c>
      <c r="F11" s="73"/>
    </row>
    <row r="12" spans="1:6" ht="12.75">
      <c r="A12" s="257" t="s">
        <v>309</v>
      </c>
      <c r="B12" s="75" t="s">
        <v>261</v>
      </c>
      <c r="C12" s="183">
        <v>10</v>
      </c>
      <c r="D12" s="107">
        <v>10</v>
      </c>
      <c r="E12" s="108">
        <f t="shared" si="0"/>
        <v>100</v>
      </c>
      <c r="F12" s="73"/>
    </row>
    <row r="13" spans="1:6" ht="12.75">
      <c r="A13" s="257" t="s">
        <v>240</v>
      </c>
      <c r="B13" s="70" t="s">
        <v>262</v>
      </c>
      <c r="C13" s="183">
        <v>1</v>
      </c>
      <c r="D13" s="107">
        <v>20</v>
      </c>
      <c r="E13" s="108">
        <f t="shared" si="0"/>
        <v>20</v>
      </c>
      <c r="F13" s="73"/>
    </row>
    <row r="14" spans="1:6" ht="12.75">
      <c r="A14" s="257" t="s">
        <v>310</v>
      </c>
      <c r="B14" s="70" t="s">
        <v>272</v>
      </c>
      <c r="C14" s="183">
        <v>20</v>
      </c>
      <c r="D14" s="107">
        <v>0</v>
      </c>
      <c r="E14" s="109">
        <f t="shared" si="0"/>
        <v>0</v>
      </c>
      <c r="F14" s="73"/>
    </row>
    <row r="15" spans="1:6" ht="12.75">
      <c r="A15" s="257" t="s">
        <v>311</v>
      </c>
      <c r="B15" s="74" t="s">
        <v>271</v>
      </c>
      <c r="C15" s="183">
        <v>24</v>
      </c>
      <c r="D15" s="107">
        <v>4</v>
      </c>
      <c r="E15" s="108">
        <f t="shared" si="0"/>
        <v>96</v>
      </c>
      <c r="F15" s="73"/>
    </row>
    <row r="16" spans="1:6" ht="12.75">
      <c r="A16" s="257" t="s">
        <v>312</v>
      </c>
      <c r="B16" s="70" t="s">
        <v>267</v>
      </c>
      <c r="C16" s="183">
        <v>3</v>
      </c>
      <c r="D16" s="107">
        <v>150</v>
      </c>
      <c r="E16" s="109">
        <f t="shared" si="0"/>
        <v>450</v>
      </c>
      <c r="F16" s="42"/>
    </row>
    <row r="17" spans="1:6" ht="12.75">
      <c r="A17" s="257" t="s">
        <v>313</v>
      </c>
      <c r="B17" s="28" t="s">
        <v>268</v>
      </c>
      <c r="C17" s="183">
        <v>4</v>
      </c>
      <c r="D17" s="107">
        <v>160</v>
      </c>
      <c r="E17" s="108">
        <f t="shared" si="0"/>
        <v>640</v>
      </c>
      <c r="F17" s="73"/>
    </row>
    <row r="18" spans="1:6" ht="12.75">
      <c r="A18" s="257" t="s">
        <v>314</v>
      </c>
      <c r="B18" s="28" t="s">
        <v>269</v>
      </c>
      <c r="C18" s="185">
        <v>2</v>
      </c>
      <c r="D18" s="111">
        <v>110</v>
      </c>
      <c r="E18" s="108">
        <f t="shared" si="0"/>
        <v>220</v>
      </c>
      <c r="F18" s="73"/>
    </row>
    <row r="19" spans="1:6" ht="12.75" customHeight="1">
      <c r="A19" s="257" t="s">
        <v>315</v>
      </c>
      <c r="B19" s="70" t="s">
        <v>270</v>
      </c>
      <c r="C19" s="183">
        <v>5</v>
      </c>
      <c r="D19" s="107">
        <v>50</v>
      </c>
      <c r="E19" s="108">
        <f t="shared" si="0"/>
        <v>250</v>
      </c>
      <c r="F19" s="73"/>
    </row>
    <row r="20" spans="1:6" ht="12.75">
      <c r="A20" s="257" t="s">
        <v>316</v>
      </c>
      <c r="B20" s="70" t="s">
        <v>166</v>
      </c>
      <c r="C20" s="183">
        <v>2</v>
      </c>
      <c r="D20" s="107">
        <v>100</v>
      </c>
      <c r="E20" s="108">
        <f t="shared" si="0"/>
        <v>200</v>
      </c>
      <c r="F20" s="73"/>
    </row>
    <row r="21" spans="1:6" ht="12.75">
      <c r="A21" s="257" t="s">
        <v>317</v>
      </c>
      <c r="B21" s="70" t="s">
        <v>210</v>
      </c>
      <c r="C21" s="183">
        <v>4</v>
      </c>
      <c r="D21" s="107">
        <v>10</v>
      </c>
      <c r="E21" s="108">
        <f t="shared" si="0"/>
        <v>40</v>
      </c>
      <c r="F21" s="73"/>
    </row>
    <row r="22" spans="1:6" ht="12.75">
      <c r="A22" s="257" t="s">
        <v>318</v>
      </c>
      <c r="B22" s="70" t="s">
        <v>211</v>
      </c>
      <c r="C22" s="183">
        <v>3</v>
      </c>
      <c r="D22" s="107">
        <v>30.7</v>
      </c>
      <c r="E22" s="108">
        <f t="shared" si="0"/>
        <v>92.1</v>
      </c>
      <c r="F22" s="73"/>
    </row>
    <row r="23" spans="1:6" ht="12.75">
      <c r="A23" s="257" t="s">
        <v>319</v>
      </c>
      <c r="B23" s="75" t="s">
        <v>209</v>
      </c>
      <c r="C23" s="183">
        <v>5</v>
      </c>
      <c r="D23" s="107">
        <v>15</v>
      </c>
      <c r="E23" s="108">
        <f t="shared" si="0"/>
        <v>75</v>
      </c>
      <c r="F23" s="73"/>
    </row>
    <row r="24" spans="1:6" ht="12.75">
      <c r="A24" s="257" t="s">
        <v>320</v>
      </c>
      <c r="B24" s="70" t="s">
        <v>152</v>
      </c>
      <c r="C24" s="183">
        <v>24</v>
      </c>
      <c r="D24" s="107">
        <v>2.5</v>
      </c>
      <c r="E24" s="108">
        <f t="shared" si="0"/>
        <v>60</v>
      </c>
      <c r="F24" s="73"/>
    </row>
    <row r="25" spans="1:6" ht="12" customHeight="1">
      <c r="A25" s="257" t="s">
        <v>321</v>
      </c>
      <c r="B25" s="70" t="s">
        <v>212</v>
      </c>
      <c r="C25" s="183">
        <v>1</v>
      </c>
      <c r="D25" s="107">
        <v>35</v>
      </c>
      <c r="E25" s="109">
        <f t="shared" si="0"/>
        <v>35</v>
      </c>
      <c r="F25" s="73"/>
    </row>
    <row r="26" spans="1:6" ht="12.75">
      <c r="A26" s="257" t="s">
        <v>322</v>
      </c>
      <c r="B26" s="70" t="s">
        <v>170</v>
      </c>
      <c r="C26" s="183">
        <v>10</v>
      </c>
      <c r="D26" s="107">
        <v>40</v>
      </c>
      <c r="E26" s="108">
        <f t="shared" si="0"/>
        <v>400</v>
      </c>
      <c r="F26" s="73"/>
    </row>
    <row r="27" spans="1:6" ht="12.75">
      <c r="A27" s="257" t="s">
        <v>323</v>
      </c>
      <c r="B27" s="70" t="s">
        <v>250</v>
      </c>
      <c r="C27" s="183">
        <v>4</v>
      </c>
      <c r="D27" s="107">
        <v>25</v>
      </c>
      <c r="E27" s="108">
        <f t="shared" si="0"/>
        <v>100</v>
      </c>
      <c r="F27" s="73"/>
    </row>
    <row r="28" spans="1:6" ht="12.75">
      <c r="A28" s="257" t="s">
        <v>326</v>
      </c>
      <c r="B28" s="70" t="s">
        <v>202</v>
      </c>
      <c r="C28" s="184">
        <v>15</v>
      </c>
      <c r="D28" s="107">
        <v>12</v>
      </c>
      <c r="E28" s="108">
        <f t="shared" si="0"/>
        <v>180</v>
      </c>
      <c r="F28" s="73"/>
    </row>
    <row r="29" spans="1:6" ht="12.75">
      <c r="A29" s="259" t="s">
        <v>327</v>
      </c>
      <c r="B29" s="260" t="s">
        <v>324</v>
      </c>
      <c r="C29" s="265">
        <v>20</v>
      </c>
      <c r="D29" s="262">
        <v>60</v>
      </c>
      <c r="E29" s="263">
        <f>C29*D29</f>
        <v>1200</v>
      </c>
      <c r="F29" s="263" t="s">
        <v>333</v>
      </c>
    </row>
    <row r="30" spans="1:6" ht="12.75">
      <c r="A30" s="259" t="s">
        <v>328</v>
      </c>
      <c r="B30" s="260" t="s">
        <v>263</v>
      </c>
      <c r="C30" s="265">
        <v>20</v>
      </c>
      <c r="D30" s="262">
        <v>56</v>
      </c>
      <c r="E30" s="263">
        <f>C30*D30</f>
        <v>1120</v>
      </c>
      <c r="F30" s="263" t="s">
        <v>333</v>
      </c>
    </row>
    <row r="31" spans="1:6" ht="12.75">
      <c r="A31" s="257" t="s">
        <v>329</v>
      </c>
      <c r="B31" s="75" t="s">
        <v>234</v>
      </c>
      <c r="C31" s="183">
        <v>5</v>
      </c>
      <c r="D31" s="107">
        <v>22</v>
      </c>
      <c r="E31" s="108">
        <f t="shared" si="0"/>
        <v>110</v>
      </c>
      <c r="F31" s="73"/>
    </row>
    <row r="32" spans="1:6" ht="12.75">
      <c r="A32" s="257" t="s">
        <v>330</v>
      </c>
      <c r="B32" s="70" t="s">
        <v>118</v>
      </c>
      <c r="C32" s="184">
        <v>15</v>
      </c>
      <c r="D32" s="107">
        <v>17</v>
      </c>
      <c r="E32" s="108">
        <f t="shared" si="0"/>
        <v>255</v>
      </c>
      <c r="F32" s="73"/>
    </row>
    <row r="33" spans="1:6" ht="12.75">
      <c r="A33" s="257" t="s">
        <v>331</v>
      </c>
      <c r="B33" s="70" t="s">
        <v>213</v>
      </c>
      <c r="C33" s="183">
        <v>1</v>
      </c>
      <c r="D33" s="107">
        <v>80</v>
      </c>
      <c r="E33" s="108">
        <f t="shared" si="0"/>
        <v>80</v>
      </c>
      <c r="F33" s="73"/>
    </row>
    <row r="34" spans="1:6" ht="12.75">
      <c r="A34" s="257" t="s">
        <v>146</v>
      </c>
      <c r="B34" s="70" t="s">
        <v>214</v>
      </c>
      <c r="C34" s="183">
        <v>7</v>
      </c>
      <c r="D34" s="107">
        <v>20</v>
      </c>
      <c r="E34" s="108">
        <f t="shared" si="0"/>
        <v>140</v>
      </c>
      <c r="F34" s="73"/>
    </row>
    <row r="35" spans="1:6" ht="12.75">
      <c r="A35" s="259" t="s">
        <v>147</v>
      </c>
      <c r="B35" s="260" t="s">
        <v>255</v>
      </c>
      <c r="C35" s="261">
        <v>0</v>
      </c>
      <c r="D35" s="262">
        <v>60</v>
      </c>
      <c r="E35" s="263">
        <f>D35*C35</f>
        <v>0</v>
      </c>
      <c r="F35" s="263" t="s">
        <v>248</v>
      </c>
    </row>
    <row r="36" spans="1:6" s="76" customFormat="1" ht="12.75">
      <c r="A36" s="257" t="s">
        <v>148</v>
      </c>
      <c r="B36" s="74" t="s">
        <v>117</v>
      </c>
      <c r="C36" s="183">
        <v>10</v>
      </c>
      <c r="D36" s="110">
        <v>25</v>
      </c>
      <c r="E36" s="108">
        <f>C36*D36</f>
        <v>250</v>
      </c>
      <c r="F36" s="73"/>
    </row>
    <row r="37" spans="1:6" ht="12.75">
      <c r="A37" s="257" t="s">
        <v>150</v>
      </c>
      <c r="B37" s="70" t="s">
        <v>134</v>
      </c>
      <c r="C37" s="183">
        <v>4</v>
      </c>
      <c r="D37" s="107">
        <v>25</v>
      </c>
      <c r="E37" s="108">
        <v>25</v>
      </c>
      <c r="F37" s="73"/>
    </row>
    <row r="38" spans="1:6" ht="12.75">
      <c r="A38" s="257" t="s">
        <v>151</v>
      </c>
      <c r="B38" s="70" t="s">
        <v>185</v>
      </c>
      <c r="C38" s="183">
        <v>2</v>
      </c>
      <c r="D38" s="107">
        <v>10</v>
      </c>
      <c r="E38" s="109">
        <f aca="true" t="shared" si="1" ref="E38:E46">C38*D38</f>
        <v>20</v>
      </c>
      <c r="F38" s="73"/>
    </row>
    <row r="39" spans="1:6" ht="12.75">
      <c r="A39" s="257" t="s">
        <v>154</v>
      </c>
      <c r="B39" s="70" t="s">
        <v>256</v>
      </c>
      <c r="C39" s="183">
        <v>3</v>
      </c>
      <c r="D39" s="107">
        <v>5</v>
      </c>
      <c r="E39" s="108">
        <f t="shared" si="1"/>
        <v>15</v>
      </c>
      <c r="F39" s="73"/>
    </row>
    <row r="40" spans="1:6" ht="12.75">
      <c r="A40" s="257" t="s">
        <v>155</v>
      </c>
      <c r="B40" s="74" t="s">
        <v>325</v>
      </c>
      <c r="C40" s="183">
        <v>5</v>
      </c>
      <c r="D40" s="107">
        <v>180</v>
      </c>
      <c r="E40" s="108">
        <f t="shared" si="1"/>
        <v>900</v>
      </c>
      <c r="F40" s="73"/>
    </row>
    <row r="41" spans="1:6" ht="12.75">
      <c r="A41" s="257" t="s">
        <v>156</v>
      </c>
      <c r="B41" s="70" t="s">
        <v>131</v>
      </c>
      <c r="C41" s="184">
        <v>20</v>
      </c>
      <c r="D41" s="107">
        <v>7</v>
      </c>
      <c r="E41" s="108">
        <f t="shared" si="1"/>
        <v>140</v>
      </c>
      <c r="F41" s="73"/>
    </row>
    <row r="42" spans="1:6" ht="12.75">
      <c r="A42" s="257" t="s">
        <v>167</v>
      </c>
      <c r="B42" s="74" t="s">
        <v>149</v>
      </c>
      <c r="C42" s="184">
        <v>1</v>
      </c>
      <c r="D42" s="107">
        <v>40</v>
      </c>
      <c r="E42" s="108">
        <f t="shared" si="1"/>
        <v>40</v>
      </c>
      <c r="F42" s="73"/>
    </row>
    <row r="43" spans="1:6" ht="12.75">
      <c r="A43" s="257" t="s">
        <v>169</v>
      </c>
      <c r="B43" s="77" t="s">
        <v>168</v>
      </c>
      <c r="C43" s="183">
        <v>12</v>
      </c>
      <c r="D43" s="107">
        <v>35</v>
      </c>
      <c r="E43" s="108">
        <f t="shared" si="1"/>
        <v>420</v>
      </c>
      <c r="F43" s="73"/>
    </row>
    <row r="44" spans="1:6" ht="12.75">
      <c r="A44" s="257" t="s">
        <v>172</v>
      </c>
      <c r="B44" s="70" t="s">
        <v>171</v>
      </c>
      <c r="C44" s="183">
        <v>4</v>
      </c>
      <c r="D44" s="107">
        <v>90</v>
      </c>
      <c r="E44" s="108">
        <f t="shared" si="1"/>
        <v>360</v>
      </c>
      <c r="F44" s="73"/>
    </row>
    <row r="45" spans="1:6" ht="12.75">
      <c r="A45" s="257" t="s">
        <v>175</v>
      </c>
      <c r="B45" s="70" t="s">
        <v>181</v>
      </c>
      <c r="C45" s="183">
        <v>5</v>
      </c>
      <c r="D45" s="107">
        <v>30</v>
      </c>
      <c r="E45" s="109">
        <f t="shared" si="1"/>
        <v>150</v>
      </c>
      <c r="F45" s="73"/>
    </row>
    <row r="46" spans="1:6" ht="12.75">
      <c r="A46" s="257" t="s">
        <v>176</v>
      </c>
      <c r="B46" s="80" t="s">
        <v>264</v>
      </c>
      <c r="C46" s="186">
        <v>4</v>
      </c>
      <c r="D46" s="112">
        <v>10</v>
      </c>
      <c r="E46" s="113">
        <f t="shared" si="1"/>
        <v>40</v>
      </c>
      <c r="F46" s="79"/>
    </row>
    <row r="47" spans="1:6" ht="12.75">
      <c r="A47" s="257" t="s">
        <v>177</v>
      </c>
      <c r="B47" s="70" t="s">
        <v>215</v>
      </c>
      <c r="C47" s="183">
        <v>4</v>
      </c>
      <c r="D47" s="107">
        <v>20</v>
      </c>
      <c r="E47" s="108">
        <f aca="true" t="shared" si="2" ref="E47:E53">C47*D47</f>
        <v>80</v>
      </c>
      <c r="F47" s="73"/>
    </row>
    <row r="48" spans="1:6" ht="12.75">
      <c r="A48" s="257" t="s">
        <v>178</v>
      </c>
      <c r="B48" s="80" t="s">
        <v>229</v>
      </c>
      <c r="C48" s="187">
        <v>25</v>
      </c>
      <c r="D48" s="112">
        <v>35</v>
      </c>
      <c r="E48" s="114">
        <f t="shared" si="2"/>
        <v>875</v>
      </c>
      <c r="F48" s="79"/>
    </row>
    <row r="49" spans="1:6" ht="12.75">
      <c r="A49" s="257" t="s">
        <v>182</v>
      </c>
      <c r="B49" s="75" t="s">
        <v>208</v>
      </c>
      <c r="C49" s="183">
        <v>7</v>
      </c>
      <c r="D49" s="107">
        <v>14</v>
      </c>
      <c r="E49" s="108">
        <f t="shared" si="2"/>
        <v>98</v>
      </c>
      <c r="F49" s="81"/>
    </row>
    <row r="50" spans="1:6" ht="12.75">
      <c r="A50" s="257" t="s">
        <v>183</v>
      </c>
      <c r="B50" s="70" t="s">
        <v>251</v>
      </c>
      <c r="C50" s="183">
        <v>10</v>
      </c>
      <c r="D50" s="107">
        <v>20</v>
      </c>
      <c r="E50" s="108">
        <f t="shared" si="2"/>
        <v>200</v>
      </c>
      <c r="F50" s="81"/>
    </row>
    <row r="51" spans="1:6" ht="12.75">
      <c r="A51" s="259" t="s">
        <v>184</v>
      </c>
      <c r="B51" s="260" t="s">
        <v>334</v>
      </c>
      <c r="C51" s="261">
        <v>7</v>
      </c>
      <c r="D51" s="262">
        <v>143</v>
      </c>
      <c r="E51" s="263">
        <f>C51*D51</f>
        <v>1001</v>
      </c>
      <c r="F51" s="266"/>
    </row>
    <row r="52" spans="1:6" ht="12.75">
      <c r="A52" s="257" t="s">
        <v>203</v>
      </c>
      <c r="B52" s="78" t="s">
        <v>252</v>
      </c>
      <c r="C52" s="186">
        <v>48</v>
      </c>
      <c r="D52" s="112">
        <v>4</v>
      </c>
      <c r="E52" s="114">
        <f t="shared" si="2"/>
        <v>192</v>
      </c>
      <c r="F52" s="102"/>
    </row>
    <row r="53" spans="1:6" ht="13.5" thickBot="1">
      <c r="A53" s="258" t="s">
        <v>204</v>
      </c>
      <c r="B53" s="82" t="s">
        <v>253</v>
      </c>
      <c r="C53" s="188">
        <v>4</v>
      </c>
      <c r="D53" s="115">
        <v>15</v>
      </c>
      <c r="E53" s="116">
        <f t="shared" si="2"/>
        <v>60</v>
      </c>
      <c r="F53" s="85"/>
    </row>
    <row r="54" spans="1:6" ht="12.75">
      <c r="A54" s="163" t="s">
        <v>157</v>
      </c>
      <c r="B54" s="86"/>
      <c r="C54" s="87"/>
      <c r="D54" s="68"/>
      <c r="E54" s="199">
        <f>SUM(E2:E53)</f>
        <v>13030.5</v>
      </c>
      <c r="F54" s="88"/>
    </row>
    <row r="55" spans="1:6" ht="12.75">
      <c r="A55" s="164" t="s">
        <v>158</v>
      </c>
      <c r="B55" s="89" t="s">
        <v>138</v>
      </c>
      <c r="C55" s="71">
        <v>8</v>
      </c>
      <c r="D55" s="72">
        <v>500</v>
      </c>
      <c r="E55" s="200">
        <f>C55*D55*5-500</f>
        <v>19500</v>
      </c>
      <c r="F55" s="118"/>
    </row>
    <row r="56" spans="1:6" ht="12.75">
      <c r="A56" s="164" t="s">
        <v>179</v>
      </c>
      <c r="B56" s="89" t="s">
        <v>180</v>
      </c>
      <c r="C56" s="71"/>
      <c r="D56" s="72"/>
      <c r="E56" s="200"/>
      <c r="F56" s="118"/>
    </row>
    <row r="57" spans="1:6" ht="12.75">
      <c r="A57" s="164"/>
      <c r="B57" s="89"/>
      <c r="C57" s="71"/>
      <c r="D57" s="72"/>
      <c r="E57" s="200"/>
      <c r="F57" s="118"/>
    </row>
    <row r="58" spans="1:6" ht="13.5" thickBot="1">
      <c r="A58" s="165" t="s">
        <v>159</v>
      </c>
      <c r="B58" s="90" t="s">
        <v>137</v>
      </c>
      <c r="C58" s="83"/>
      <c r="D58" s="84"/>
      <c r="E58" s="201">
        <v>6500</v>
      </c>
      <c r="F58" s="119"/>
    </row>
    <row r="59" spans="2:6" ht="12.75">
      <c r="B59" s="91"/>
      <c r="E59" s="93"/>
      <c r="F59" s="93"/>
    </row>
    <row r="60" spans="2:6" ht="12.75">
      <c r="B60" s="91"/>
      <c r="E60" s="93"/>
      <c r="F60" s="93"/>
    </row>
    <row r="61" spans="2:6" ht="12.75" customHeight="1">
      <c r="B61" s="198" t="s">
        <v>121</v>
      </c>
      <c r="C61" s="195"/>
      <c r="D61" s="94" t="s">
        <v>112</v>
      </c>
      <c r="E61" s="277">
        <f>SUM(E54:E60)</f>
        <v>39030.5</v>
      </c>
      <c r="F61" s="95"/>
    </row>
    <row r="62" spans="2:6" ht="12.75">
      <c r="B62" s="252">
        <v>24</v>
      </c>
      <c r="C62" s="196" t="s">
        <v>274</v>
      </c>
      <c r="D62" s="95"/>
      <c r="E62" s="276">
        <f>E61/B62</f>
        <v>1626.2708333333333</v>
      </c>
      <c r="F62" s="96">
        <f>SUM(F2:F58)</f>
        <v>0</v>
      </c>
    </row>
    <row r="63" spans="2:6" ht="12.75">
      <c r="B63" s="253">
        <v>24</v>
      </c>
      <c r="C63" s="197" t="s">
        <v>145</v>
      </c>
      <c r="D63" s="202" t="s">
        <v>144</v>
      </c>
      <c r="E63" s="203">
        <f>E58/B63</f>
        <v>270.8333333333333</v>
      </c>
      <c r="F63" s="97">
        <f>F62/B62</f>
        <v>0</v>
      </c>
    </row>
    <row r="64" spans="2:6" ht="12.75">
      <c r="B64" s="253">
        <v>8</v>
      </c>
      <c r="C64" s="197" t="s">
        <v>145</v>
      </c>
      <c r="D64" s="202" t="s">
        <v>143</v>
      </c>
      <c r="E64" s="203">
        <f>E55/B62</f>
        <v>812.5</v>
      </c>
      <c r="F64" s="95"/>
    </row>
    <row r="65" spans="2:6" ht="12.75">
      <c r="B65" s="254">
        <v>24</v>
      </c>
      <c r="C65" s="197" t="s">
        <v>145</v>
      </c>
      <c r="D65" s="202" t="s">
        <v>142</v>
      </c>
      <c r="E65" s="203">
        <f>E54/B62</f>
        <v>542.9375</v>
      </c>
      <c r="F65" s="95"/>
    </row>
    <row r="68" ht="12.75">
      <c r="E68" s="98"/>
    </row>
  </sheetData>
  <printOptions horizontalCentered="1"/>
  <pageMargins left="0.13" right="0.14" top="0.17" bottom="0.17" header="0.15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115" zoomScaleNormal="85" zoomScaleSheetLayoutView="115" workbookViewId="0" topLeftCell="A16">
      <selection activeCell="J35" sqref="J35"/>
    </sheetView>
  </sheetViews>
  <sheetFormatPr defaultColWidth="9.00390625" defaultRowHeight="12.75"/>
  <cols>
    <col min="1" max="1" width="4.75390625" style="2" customWidth="1"/>
    <col min="2" max="2" width="35.625" style="2" bestFit="1" customWidth="1"/>
    <col min="3" max="3" width="10.00390625" style="2" bestFit="1" customWidth="1"/>
    <col min="4" max="4" width="7.625" style="2" bestFit="1" customWidth="1"/>
    <col min="5" max="5" width="12.25390625" style="2" bestFit="1" customWidth="1"/>
    <col min="6" max="6" width="11.00390625" style="2" customWidth="1"/>
    <col min="7" max="7" width="11.625" style="1" customWidth="1"/>
    <col min="8" max="9" width="14.125" style="1" customWidth="1"/>
    <col min="10" max="10" width="17.375" style="1" customWidth="1"/>
    <col min="11" max="11" width="10.125" style="2" customWidth="1"/>
    <col min="12" max="12" width="12.875" style="1" bestFit="1" customWidth="1"/>
    <col min="13" max="13" width="9.125" style="5" customWidth="1"/>
  </cols>
  <sheetData>
    <row r="1" spans="1:12" ht="29.25" customHeight="1">
      <c r="A1" s="15" t="s">
        <v>3</v>
      </c>
      <c r="B1" s="16" t="s">
        <v>0</v>
      </c>
      <c r="C1" s="16" t="s">
        <v>110</v>
      </c>
      <c r="D1" s="16" t="s">
        <v>111</v>
      </c>
      <c r="E1" s="16" t="s">
        <v>1</v>
      </c>
      <c r="F1" s="16" t="s">
        <v>136</v>
      </c>
      <c r="G1" s="16" t="s">
        <v>16</v>
      </c>
      <c r="H1" s="167" t="s">
        <v>22</v>
      </c>
      <c r="I1" s="168" t="s">
        <v>19</v>
      </c>
      <c r="J1" s="167" t="s">
        <v>18</v>
      </c>
      <c r="K1" s="167" t="s">
        <v>2</v>
      </c>
      <c r="L1" s="17" t="s">
        <v>38</v>
      </c>
    </row>
    <row r="2" spans="1:12" ht="12.75">
      <c r="A2" s="11">
        <v>1</v>
      </c>
      <c r="B2" s="3" t="s">
        <v>20</v>
      </c>
      <c r="C2" s="3"/>
      <c r="D2" s="3"/>
      <c r="E2" s="3"/>
      <c r="F2" s="3"/>
      <c r="G2" s="4"/>
      <c r="H2" s="4"/>
      <c r="I2" s="4"/>
      <c r="J2" s="4"/>
      <c r="K2" s="3"/>
      <c r="L2" s="18"/>
    </row>
    <row r="3" spans="1:12" ht="12.75">
      <c r="A3" s="11"/>
      <c r="B3" s="19" t="s">
        <v>67</v>
      </c>
      <c r="C3" s="3">
        <v>250</v>
      </c>
      <c r="D3" s="3">
        <v>4</v>
      </c>
      <c r="E3" s="3">
        <f>$C$43</f>
        <v>24</v>
      </c>
      <c r="F3" s="3">
        <f>C3*D3*E3/1000</f>
        <v>24</v>
      </c>
      <c r="G3" s="4" t="s">
        <v>23</v>
      </c>
      <c r="H3" s="4">
        <v>0.9</v>
      </c>
      <c r="I3" s="4">
        <f>ROUNDUP(F3/H3,0)</f>
        <v>27</v>
      </c>
      <c r="J3" s="4">
        <v>6.5</v>
      </c>
      <c r="K3" s="3">
        <f>I3*J3</f>
        <v>175.5</v>
      </c>
      <c r="L3" s="18"/>
    </row>
    <row r="4" spans="1:12" ht="12.75">
      <c r="A4" s="11"/>
      <c r="B4" s="19" t="s">
        <v>66</v>
      </c>
      <c r="C4" s="3">
        <v>100</v>
      </c>
      <c r="D4" s="3">
        <v>4</v>
      </c>
      <c r="E4" s="3">
        <f>$C$43</f>
        <v>24</v>
      </c>
      <c r="F4" s="3">
        <f>C4*D4*E4/1000</f>
        <v>9.6</v>
      </c>
      <c r="G4" s="4" t="s">
        <v>24</v>
      </c>
      <c r="H4" s="4">
        <v>0.6</v>
      </c>
      <c r="I4" s="4">
        <f>ROUNDUP(I3/2,0)</f>
        <v>14</v>
      </c>
      <c r="J4" s="4">
        <v>7</v>
      </c>
      <c r="K4" s="3">
        <f>I4*J4</f>
        <v>98</v>
      </c>
      <c r="L4" s="18"/>
    </row>
    <row r="5" spans="1:12" ht="12.75">
      <c r="A5" s="11">
        <v>2</v>
      </c>
      <c r="B5" s="3" t="s">
        <v>21</v>
      </c>
      <c r="C5" s="3"/>
      <c r="D5" s="3"/>
      <c r="E5" s="3"/>
      <c r="F5" s="3"/>
      <c r="G5" s="4"/>
      <c r="H5" s="4"/>
      <c r="I5" s="4"/>
      <c r="J5" s="4"/>
      <c r="K5" s="3"/>
      <c r="L5" s="18"/>
    </row>
    <row r="6" spans="1:12" ht="12.75">
      <c r="A6" s="20"/>
      <c r="B6" s="19" t="s">
        <v>4</v>
      </c>
      <c r="C6" s="3">
        <v>50</v>
      </c>
      <c r="D6" s="3">
        <v>4</v>
      </c>
      <c r="E6" s="3">
        <f aca="true" t="shared" si="0" ref="E6:E27">$C$43</f>
        <v>24</v>
      </c>
      <c r="F6" s="3">
        <f aca="true" t="shared" si="1" ref="F6:F18">C6*D6*E6/1000</f>
        <v>4.8</v>
      </c>
      <c r="G6" s="4" t="s">
        <v>17</v>
      </c>
      <c r="H6" s="4">
        <v>1</v>
      </c>
      <c r="I6" s="4">
        <f aca="true" t="shared" si="2" ref="I6:I18">ROUND(F6/H6,0)</f>
        <v>5</v>
      </c>
      <c r="J6" s="4">
        <v>14</v>
      </c>
      <c r="K6" s="3">
        <f aca="true" t="shared" si="3" ref="K6:K33">I6*J6</f>
        <v>70</v>
      </c>
      <c r="L6" s="18"/>
    </row>
    <row r="7" spans="1:12" ht="12.75">
      <c r="A7" s="11"/>
      <c r="B7" s="19" t="s">
        <v>5</v>
      </c>
      <c r="C7" s="3">
        <v>50</v>
      </c>
      <c r="D7" s="3">
        <v>4</v>
      </c>
      <c r="E7" s="3">
        <f t="shared" si="0"/>
        <v>24</v>
      </c>
      <c r="F7" s="3">
        <f t="shared" si="1"/>
        <v>4.8</v>
      </c>
      <c r="G7" s="4" t="s">
        <v>17</v>
      </c>
      <c r="H7" s="4">
        <v>1</v>
      </c>
      <c r="I7" s="4">
        <f t="shared" si="2"/>
        <v>5</v>
      </c>
      <c r="J7" s="4">
        <v>20</v>
      </c>
      <c r="K7" s="3">
        <f t="shared" si="3"/>
        <v>100</v>
      </c>
      <c r="L7" s="18"/>
    </row>
    <row r="8" spans="1:14" ht="12.75">
      <c r="A8" s="11"/>
      <c r="B8" s="19" t="s">
        <v>6</v>
      </c>
      <c r="C8" s="3">
        <v>50</v>
      </c>
      <c r="D8" s="3">
        <v>4</v>
      </c>
      <c r="E8" s="3">
        <f t="shared" si="0"/>
        <v>24</v>
      </c>
      <c r="F8" s="3">
        <f t="shared" si="1"/>
        <v>4.8</v>
      </c>
      <c r="G8" s="4" t="s">
        <v>17</v>
      </c>
      <c r="H8" s="4">
        <v>1</v>
      </c>
      <c r="I8" s="4">
        <f t="shared" si="2"/>
        <v>5</v>
      </c>
      <c r="J8" s="4">
        <v>15</v>
      </c>
      <c r="K8" s="3">
        <f t="shared" si="3"/>
        <v>75</v>
      </c>
      <c r="L8" s="18"/>
      <c r="N8" s="27"/>
    </row>
    <row r="9" spans="1:14" ht="12.75">
      <c r="A9" s="11">
        <v>3</v>
      </c>
      <c r="B9" s="3" t="s">
        <v>117</v>
      </c>
      <c r="C9" s="3">
        <v>30</v>
      </c>
      <c r="D9" s="3">
        <v>4</v>
      </c>
      <c r="E9" s="3">
        <f t="shared" si="0"/>
        <v>24</v>
      </c>
      <c r="F9" s="3">
        <f t="shared" si="1"/>
        <v>2.88</v>
      </c>
      <c r="G9" s="4" t="s">
        <v>26</v>
      </c>
      <c r="H9" s="4">
        <v>0.2</v>
      </c>
      <c r="I9" s="4">
        <f t="shared" si="2"/>
        <v>14</v>
      </c>
      <c r="J9" s="4">
        <v>20</v>
      </c>
      <c r="K9" s="3">
        <f t="shared" si="3"/>
        <v>280</v>
      </c>
      <c r="L9" s="18"/>
      <c r="N9" s="27"/>
    </row>
    <row r="10" spans="1:14" ht="12.75">
      <c r="A10" s="11">
        <v>4</v>
      </c>
      <c r="B10" s="3" t="s">
        <v>8</v>
      </c>
      <c r="C10" s="3">
        <v>150</v>
      </c>
      <c r="D10" s="3">
        <v>4</v>
      </c>
      <c r="E10" s="3">
        <f t="shared" si="0"/>
        <v>24</v>
      </c>
      <c r="F10" s="3">
        <f t="shared" si="1"/>
        <v>14.4</v>
      </c>
      <c r="G10" s="4" t="s">
        <v>26</v>
      </c>
      <c r="H10" s="4">
        <v>0.5</v>
      </c>
      <c r="I10" s="4">
        <f t="shared" si="2"/>
        <v>29</v>
      </c>
      <c r="J10" s="4">
        <v>40</v>
      </c>
      <c r="K10" s="3">
        <f t="shared" si="3"/>
        <v>1160</v>
      </c>
      <c r="L10" s="18"/>
      <c r="N10" s="22"/>
    </row>
    <row r="11" spans="1:14" ht="12.75">
      <c r="A11" s="11">
        <v>5</v>
      </c>
      <c r="B11" s="3" t="s">
        <v>118</v>
      </c>
      <c r="C11" s="3">
        <v>70</v>
      </c>
      <c r="D11" s="3">
        <v>4</v>
      </c>
      <c r="E11" s="3">
        <f t="shared" si="0"/>
        <v>24</v>
      </c>
      <c r="F11" s="3">
        <f t="shared" si="1"/>
        <v>6.72</v>
      </c>
      <c r="G11" s="4" t="s">
        <v>26</v>
      </c>
      <c r="H11" s="4">
        <v>0.2</v>
      </c>
      <c r="I11" s="4">
        <f t="shared" si="2"/>
        <v>34</v>
      </c>
      <c r="J11" s="4">
        <v>13</v>
      </c>
      <c r="K11" s="3">
        <f t="shared" si="3"/>
        <v>442</v>
      </c>
      <c r="L11" s="18"/>
      <c r="N11" s="27"/>
    </row>
    <row r="12" spans="1:14" ht="12.75">
      <c r="A12" s="11">
        <v>6</v>
      </c>
      <c r="B12" s="3" t="s">
        <v>141</v>
      </c>
      <c r="C12" s="3">
        <v>50</v>
      </c>
      <c r="D12" s="3">
        <v>4</v>
      </c>
      <c r="E12" s="3">
        <f t="shared" si="0"/>
        <v>24</v>
      </c>
      <c r="F12" s="3">
        <f>C12*D12*E12/1000</f>
        <v>4.8</v>
      </c>
      <c r="G12" s="4" t="s">
        <v>26</v>
      </c>
      <c r="H12" s="4">
        <v>0.2</v>
      </c>
      <c r="I12" s="4">
        <f>ROUND(F12/H12,0)</f>
        <v>24</v>
      </c>
      <c r="J12" s="4">
        <v>6</v>
      </c>
      <c r="K12" s="3">
        <f>I12*J12</f>
        <v>144</v>
      </c>
      <c r="L12" s="18"/>
      <c r="N12" s="27"/>
    </row>
    <row r="13" spans="1:12" ht="12.75">
      <c r="A13" s="11">
        <v>7</v>
      </c>
      <c r="B13" s="3" t="s">
        <v>70</v>
      </c>
      <c r="C13" s="3">
        <v>40</v>
      </c>
      <c r="D13" s="3">
        <v>4</v>
      </c>
      <c r="E13" s="3">
        <f t="shared" si="0"/>
        <v>24</v>
      </c>
      <c r="F13" s="3">
        <f t="shared" si="1"/>
        <v>3.84</v>
      </c>
      <c r="G13" s="4" t="s">
        <v>17</v>
      </c>
      <c r="H13" s="4">
        <v>1</v>
      </c>
      <c r="I13" s="4">
        <f t="shared" si="2"/>
        <v>4</v>
      </c>
      <c r="J13" s="4">
        <v>80</v>
      </c>
      <c r="K13" s="3">
        <f t="shared" si="3"/>
        <v>320</v>
      </c>
      <c r="L13" s="18" t="s">
        <v>114</v>
      </c>
    </row>
    <row r="14" spans="1:12" ht="12.75">
      <c r="A14" s="11">
        <v>8</v>
      </c>
      <c r="B14" s="3" t="s">
        <v>9</v>
      </c>
      <c r="C14" s="3">
        <v>50</v>
      </c>
      <c r="D14" s="3">
        <v>4</v>
      </c>
      <c r="E14" s="3">
        <f t="shared" si="0"/>
        <v>24</v>
      </c>
      <c r="F14" s="3">
        <f t="shared" si="1"/>
        <v>4.8</v>
      </c>
      <c r="G14" s="4" t="s">
        <v>17</v>
      </c>
      <c r="H14" s="4">
        <v>1</v>
      </c>
      <c r="I14" s="4">
        <f t="shared" si="2"/>
        <v>5</v>
      </c>
      <c r="J14" s="4">
        <v>15</v>
      </c>
      <c r="K14" s="3">
        <f t="shared" si="3"/>
        <v>75</v>
      </c>
      <c r="L14" s="18"/>
    </row>
    <row r="15" spans="1:12" ht="12.75">
      <c r="A15" s="11">
        <v>9</v>
      </c>
      <c r="B15" s="3" t="s">
        <v>10</v>
      </c>
      <c r="C15" s="3">
        <v>30</v>
      </c>
      <c r="D15" s="3">
        <v>4</v>
      </c>
      <c r="E15" s="3">
        <f t="shared" si="0"/>
        <v>24</v>
      </c>
      <c r="F15" s="3">
        <f t="shared" si="1"/>
        <v>2.88</v>
      </c>
      <c r="G15" s="4" t="s">
        <v>17</v>
      </c>
      <c r="H15" s="4">
        <v>1</v>
      </c>
      <c r="I15" s="4">
        <f t="shared" si="2"/>
        <v>3</v>
      </c>
      <c r="J15" s="4">
        <v>35</v>
      </c>
      <c r="K15" s="3">
        <f t="shared" si="3"/>
        <v>105</v>
      </c>
      <c r="L15" s="18"/>
    </row>
    <row r="16" spans="1:12" ht="12.75">
      <c r="A16" s="11">
        <v>10</v>
      </c>
      <c r="B16" s="3" t="s">
        <v>15</v>
      </c>
      <c r="C16" s="3">
        <v>250</v>
      </c>
      <c r="D16" s="3">
        <v>4</v>
      </c>
      <c r="E16" s="3">
        <f t="shared" si="0"/>
        <v>24</v>
      </c>
      <c r="F16" s="3">
        <f t="shared" si="1"/>
        <v>24</v>
      </c>
      <c r="G16" s="4" t="s">
        <v>17</v>
      </c>
      <c r="H16" s="4">
        <v>1</v>
      </c>
      <c r="I16" s="4">
        <f t="shared" si="2"/>
        <v>24</v>
      </c>
      <c r="J16" s="4">
        <v>7</v>
      </c>
      <c r="K16" s="3">
        <f t="shared" si="3"/>
        <v>168</v>
      </c>
      <c r="L16" s="18" t="s">
        <v>115</v>
      </c>
    </row>
    <row r="17" spans="1:12" ht="12.75">
      <c r="A17" s="11">
        <v>11</v>
      </c>
      <c r="B17" s="3" t="s">
        <v>14</v>
      </c>
      <c r="C17" s="3">
        <v>120</v>
      </c>
      <c r="D17" s="3">
        <v>4</v>
      </c>
      <c r="E17" s="3">
        <f t="shared" si="0"/>
        <v>24</v>
      </c>
      <c r="F17" s="3">
        <f t="shared" si="1"/>
        <v>11.52</v>
      </c>
      <c r="G17" s="4" t="s">
        <v>17</v>
      </c>
      <c r="H17" s="4">
        <v>1</v>
      </c>
      <c r="I17" s="4">
        <f t="shared" si="2"/>
        <v>12</v>
      </c>
      <c r="J17" s="4">
        <v>20</v>
      </c>
      <c r="K17" s="3">
        <f t="shared" si="3"/>
        <v>240</v>
      </c>
      <c r="L17" s="18"/>
    </row>
    <row r="18" spans="1:12" ht="12.75">
      <c r="A18" s="11">
        <v>12</v>
      </c>
      <c r="B18" s="3" t="s">
        <v>29</v>
      </c>
      <c r="C18" s="3">
        <v>30</v>
      </c>
      <c r="D18" s="3">
        <v>4</v>
      </c>
      <c r="E18" s="3">
        <f t="shared" si="0"/>
        <v>24</v>
      </c>
      <c r="F18" s="3">
        <f t="shared" si="1"/>
        <v>2.88</v>
      </c>
      <c r="G18" s="4" t="s">
        <v>17</v>
      </c>
      <c r="H18" s="4">
        <v>1</v>
      </c>
      <c r="I18" s="4">
        <f t="shared" si="2"/>
        <v>3</v>
      </c>
      <c r="J18" s="4">
        <v>5</v>
      </c>
      <c r="K18" s="3">
        <f t="shared" si="3"/>
        <v>15</v>
      </c>
      <c r="L18" s="18" t="s">
        <v>115</v>
      </c>
    </row>
    <row r="19" spans="1:12" ht="12.75">
      <c r="A19" s="11">
        <v>13</v>
      </c>
      <c r="B19" s="3" t="s">
        <v>124</v>
      </c>
      <c r="C19" s="3"/>
      <c r="D19" s="3">
        <v>4</v>
      </c>
      <c r="E19" s="3">
        <f t="shared" si="0"/>
        <v>24</v>
      </c>
      <c r="F19" s="3"/>
      <c r="G19" s="4" t="s">
        <v>17</v>
      </c>
      <c r="H19" s="4">
        <v>1</v>
      </c>
      <c r="I19" s="4">
        <f>ROUNDUP(E19/6,0)</f>
        <v>4</v>
      </c>
      <c r="J19" s="4">
        <v>50</v>
      </c>
      <c r="K19" s="3">
        <f t="shared" si="3"/>
        <v>200</v>
      </c>
      <c r="L19" s="18"/>
    </row>
    <row r="20" spans="1:12" ht="12.75">
      <c r="A20" s="11">
        <v>14</v>
      </c>
      <c r="B20" s="3" t="s">
        <v>11</v>
      </c>
      <c r="C20" s="3"/>
      <c r="D20" s="3">
        <v>4</v>
      </c>
      <c r="E20" s="3">
        <f t="shared" si="0"/>
        <v>24</v>
      </c>
      <c r="F20" s="3"/>
      <c r="G20" s="4" t="s">
        <v>17</v>
      </c>
      <c r="H20" s="4"/>
      <c r="I20" s="4">
        <v>1</v>
      </c>
      <c r="J20" s="4">
        <v>2</v>
      </c>
      <c r="K20" s="3">
        <f t="shared" si="3"/>
        <v>2</v>
      </c>
      <c r="L20" s="18"/>
    </row>
    <row r="21" spans="1:12" ht="12.75">
      <c r="A21" s="11">
        <v>15</v>
      </c>
      <c r="B21" s="3" t="s">
        <v>7</v>
      </c>
      <c r="C21" s="3"/>
      <c r="D21" s="3">
        <v>4</v>
      </c>
      <c r="E21" s="3">
        <f t="shared" si="0"/>
        <v>24</v>
      </c>
      <c r="F21" s="3"/>
      <c r="G21" s="4" t="s">
        <v>25</v>
      </c>
      <c r="H21" s="4"/>
      <c r="I21" s="4">
        <f>ROUNDUP(E21*D21/3,0)</f>
        <v>32</v>
      </c>
      <c r="J21" s="4">
        <v>6</v>
      </c>
      <c r="K21" s="3">
        <f t="shared" si="3"/>
        <v>192</v>
      </c>
      <c r="L21" s="18"/>
    </row>
    <row r="22" spans="1:12" ht="12.75">
      <c r="A22" s="11">
        <v>16</v>
      </c>
      <c r="B22" s="3" t="s">
        <v>36</v>
      </c>
      <c r="C22" s="3"/>
      <c r="D22" s="3">
        <v>4</v>
      </c>
      <c r="E22" s="3">
        <f t="shared" si="0"/>
        <v>24</v>
      </c>
      <c r="F22" s="3"/>
      <c r="G22" s="4" t="s">
        <v>37</v>
      </c>
      <c r="H22" s="4"/>
      <c r="I22" s="4">
        <f>ROUNDUP(E22*D22/6,0)</f>
        <v>16</v>
      </c>
      <c r="J22" s="4">
        <v>1</v>
      </c>
      <c r="K22" s="3">
        <f t="shared" si="3"/>
        <v>16</v>
      </c>
      <c r="L22" s="18"/>
    </row>
    <row r="23" spans="1:12" ht="12.75">
      <c r="A23" s="11">
        <v>17</v>
      </c>
      <c r="B23" s="3" t="s">
        <v>13</v>
      </c>
      <c r="C23" s="3"/>
      <c r="D23" s="3">
        <v>4</v>
      </c>
      <c r="E23" s="3">
        <f t="shared" si="0"/>
        <v>24</v>
      </c>
      <c r="F23" s="3"/>
      <c r="G23" s="4" t="s">
        <v>27</v>
      </c>
      <c r="H23" s="4"/>
      <c r="I23" s="4">
        <f>ROUNDUP(D23/2,0)</f>
        <v>2</v>
      </c>
      <c r="J23" s="4">
        <v>10</v>
      </c>
      <c r="K23" s="3">
        <f t="shared" si="3"/>
        <v>20</v>
      </c>
      <c r="L23" s="18"/>
    </row>
    <row r="24" spans="1:12" ht="12.75">
      <c r="A24" s="11">
        <v>18</v>
      </c>
      <c r="B24" s="3" t="s">
        <v>34</v>
      </c>
      <c r="C24" s="3"/>
      <c r="D24" s="3">
        <v>4</v>
      </c>
      <c r="E24" s="3">
        <f t="shared" si="0"/>
        <v>24</v>
      </c>
      <c r="F24" s="3"/>
      <c r="G24" s="4" t="s">
        <v>26</v>
      </c>
      <c r="H24" s="4"/>
      <c r="I24" s="4">
        <v>2</v>
      </c>
      <c r="J24" s="4">
        <v>30</v>
      </c>
      <c r="K24" s="3">
        <f t="shared" si="3"/>
        <v>60</v>
      </c>
      <c r="L24" s="18"/>
    </row>
    <row r="25" spans="1:12" ht="12.75">
      <c r="A25" s="11">
        <v>19</v>
      </c>
      <c r="B25" s="3" t="s">
        <v>12</v>
      </c>
      <c r="C25" s="3"/>
      <c r="D25" s="3">
        <v>4</v>
      </c>
      <c r="E25" s="3">
        <f t="shared" si="0"/>
        <v>24</v>
      </c>
      <c r="F25" s="3"/>
      <c r="G25" s="4" t="s">
        <v>27</v>
      </c>
      <c r="H25" s="4"/>
      <c r="I25" s="4">
        <v>2</v>
      </c>
      <c r="J25" s="4">
        <v>15</v>
      </c>
      <c r="K25" s="3">
        <f t="shared" si="3"/>
        <v>30</v>
      </c>
      <c r="L25" s="18"/>
    </row>
    <row r="26" spans="1:12" ht="12.75">
      <c r="A26" s="11">
        <v>20</v>
      </c>
      <c r="B26" s="3" t="s">
        <v>33</v>
      </c>
      <c r="C26" s="3"/>
      <c r="D26" s="3">
        <v>4</v>
      </c>
      <c r="E26" s="3">
        <f t="shared" si="0"/>
        <v>24</v>
      </c>
      <c r="F26" s="3"/>
      <c r="G26" s="4" t="s">
        <v>28</v>
      </c>
      <c r="H26" s="4"/>
      <c r="I26" s="4">
        <f>D26</f>
        <v>4</v>
      </c>
      <c r="J26" s="4">
        <v>20</v>
      </c>
      <c r="K26" s="3">
        <f t="shared" si="3"/>
        <v>80</v>
      </c>
      <c r="L26" s="18"/>
    </row>
    <row r="27" spans="1:12" ht="12.75">
      <c r="A27" s="11">
        <v>21</v>
      </c>
      <c r="B27" s="3" t="s">
        <v>35</v>
      </c>
      <c r="C27" s="3"/>
      <c r="D27" s="3">
        <v>4</v>
      </c>
      <c r="E27" s="3">
        <f t="shared" si="0"/>
        <v>24</v>
      </c>
      <c r="F27" s="3"/>
      <c r="G27" s="4" t="s">
        <v>26</v>
      </c>
      <c r="H27" s="4"/>
      <c r="I27" s="4">
        <f>ROUNDUP(D27/2,0)</f>
        <v>2</v>
      </c>
      <c r="J27" s="4">
        <v>10</v>
      </c>
      <c r="K27" s="3">
        <f t="shared" si="3"/>
        <v>20</v>
      </c>
      <c r="L27" s="18"/>
    </row>
    <row r="28" spans="1:12" ht="12.75">
      <c r="A28" s="11"/>
      <c r="B28" s="3"/>
      <c r="C28" s="3"/>
      <c r="D28" s="3"/>
      <c r="E28" s="3"/>
      <c r="F28" s="3"/>
      <c r="G28" s="4"/>
      <c r="H28" s="4"/>
      <c r="I28" s="4"/>
      <c r="J28" s="4"/>
      <c r="K28" s="3"/>
      <c r="L28" s="18"/>
    </row>
    <row r="29" spans="1:12" ht="12.75">
      <c r="A29" s="11">
        <v>22</v>
      </c>
      <c r="B29" s="3" t="s">
        <v>30</v>
      </c>
      <c r="C29" s="3"/>
      <c r="D29" s="3">
        <v>4</v>
      </c>
      <c r="E29" s="3">
        <f>$C$43</f>
        <v>24</v>
      </c>
      <c r="F29" s="3"/>
      <c r="G29" s="4" t="s">
        <v>31</v>
      </c>
      <c r="H29" s="4"/>
      <c r="I29" s="4">
        <f>D29*2</f>
        <v>8</v>
      </c>
      <c r="J29" s="4">
        <v>5</v>
      </c>
      <c r="K29" s="3">
        <f>I29*J29</f>
        <v>40</v>
      </c>
      <c r="L29" s="18"/>
    </row>
    <row r="30" spans="1:12" ht="12.75">
      <c r="A30" s="11">
        <v>23</v>
      </c>
      <c r="B30" s="3" t="s">
        <v>65</v>
      </c>
      <c r="C30" s="3"/>
      <c r="D30" s="3">
        <v>4</v>
      </c>
      <c r="E30" s="3">
        <f>$C$43</f>
        <v>24</v>
      </c>
      <c r="F30" s="3"/>
      <c r="G30" s="4" t="s">
        <v>32</v>
      </c>
      <c r="H30" s="4"/>
      <c r="I30" s="4">
        <v>4</v>
      </c>
      <c r="J30" s="4">
        <v>10</v>
      </c>
      <c r="K30" s="3">
        <f>I30*J30</f>
        <v>40</v>
      </c>
      <c r="L30" s="18"/>
    </row>
    <row r="31" spans="1:12" ht="12.75">
      <c r="A31" s="11"/>
      <c r="B31" s="3"/>
      <c r="C31" s="3"/>
      <c r="D31" s="3"/>
      <c r="E31" s="3"/>
      <c r="F31" s="3"/>
      <c r="G31" s="4"/>
      <c r="H31" s="4"/>
      <c r="I31" s="4"/>
      <c r="J31" s="4"/>
      <c r="K31" s="3"/>
      <c r="L31" s="18"/>
    </row>
    <row r="32" spans="1:12" ht="12.75">
      <c r="A32" s="11">
        <v>24</v>
      </c>
      <c r="B32" s="3" t="s">
        <v>125</v>
      </c>
      <c r="C32" s="3"/>
      <c r="D32" s="3">
        <v>4</v>
      </c>
      <c r="E32" s="3">
        <f>$C$43</f>
        <v>24</v>
      </c>
      <c r="F32" s="3"/>
      <c r="G32" s="4" t="s">
        <v>17</v>
      </c>
      <c r="H32" s="4">
        <v>1</v>
      </c>
      <c r="I32" s="4">
        <v>4</v>
      </c>
      <c r="J32" s="4">
        <v>100</v>
      </c>
      <c r="K32" s="3">
        <f t="shared" si="3"/>
        <v>400</v>
      </c>
      <c r="L32" s="18"/>
    </row>
    <row r="33" spans="1:12" ht="12.75">
      <c r="A33" s="11">
        <v>25</v>
      </c>
      <c r="B33" s="3" t="s">
        <v>126</v>
      </c>
      <c r="C33" s="3"/>
      <c r="D33" s="3">
        <v>4</v>
      </c>
      <c r="E33" s="3">
        <f>$C$43</f>
        <v>24</v>
      </c>
      <c r="F33" s="3"/>
      <c r="G33" s="4" t="s">
        <v>127</v>
      </c>
      <c r="H33" s="4">
        <v>1</v>
      </c>
      <c r="I33" s="4">
        <v>4</v>
      </c>
      <c r="J33" s="4">
        <v>100</v>
      </c>
      <c r="K33" s="3">
        <f t="shared" si="3"/>
        <v>400</v>
      </c>
      <c r="L33" s="18"/>
    </row>
    <row r="34" spans="1:12" ht="12.75">
      <c r="A34" s="11"/>
      <c r="B34" s="3"/>
      <c r="C34" s="3"/>
      <c r="D34" s="3"/>
      <c r="E34" s="3"/>
      <c r="F34" s="3"/>
      <c r="G34" s="4"/>
      <c r="H34" s="4"/>
      <c r="I34" s="4"/>
      <c r="J34" s="4"/>
      <c r="K34" s="3"/>
      <c r="L34" s="18"/>
    </row>
    <row r="35" spans="1:12" ht="12.75">
      <c r="A35" s="11">
        <v>26</v>
      </c>
      <c r="B35" s="3" t="s">
        <v>68</v>
      </c>
      <c r="C35" s="3"/>
      <c r="D35" s="3">
        <v>4</v>
      </c>
      <c r="E35" s="3">
        <f>$C$43</f>
        <v>24</v>
      </c>
      <c r="F35" s="3"/>
      <c r="G35" s="4" t="s">
        <v>28</v>
      </c>
      <c r="H35" s="4"/>
      <c r="I35" s="4">
        <v>3</v>
      </c>
      <c r="J35" s="4">
        <v>60</v>
      </c>
      <c r="K35" s="3">
        <f>I35*J35</f>
        <v>180</v>
      </c>
      <c r="L35" s="18"/>
    </row>
    <row r="36" spans="1:12" ht="12.75">
      <c r="A36" s="11">
        <v>27</v>
      </c>
      <c r="B36" s="3" t="s">
        <v>39</v>
      </c>
      <c r="C36" s="3">
        <v>500</v>
      </c>
      <c r="D36" s="3">
        <v>4</v>
      </c>
      <c r="E36" s="3">
        <f>$C$43</f>
        <v>24</v>
      </c>
      <c r="F36" s="3">
        <f>C36*D36*E36/1000</f>
        <v>48</v>
      </c>
      <c r="G36" s="4" t="s">
        <v>69</v>
      </c>
      <c r="H36" s="4">
        <v>1.5</v>
      </c>
      <c r="I36" s="4">
        <f>ROUND(F36/H36,0)</f>
        <v>32</v>
      </c>
      <c r="J36" s="4">
        <v>25</v>
      </c>
      <c r="K36" s="3">
        <f>I36*J36</f>
        <v>800</v>
      </c>
      <c r="L36" s="18"/>
    </row>
    <row r="37" spans="1:12" ht="12.75">
      <c r="A37" s="23"/>
      <c r="B37" s="24"/>
      <c r="C37" s="24"/>
      <c r="D37" s="24"/>
      <c r="E37" s="24"/>
      <c r="F37" s="24"/>
      <c r="G37" s="25"/>
      <c r="H37" s="25"/>
      <c r="I37" s="25"/>
      <c r="J37" s="25"/>
      <c r="K37" s="24"/>
      <c r="L37" s="26"/>
    </row>
    <row r="38" spans="1:12" ht="12.75">
      <c r="A38" s="23">
        <v>28</v>
      </c>
      <c r="B38" s="24" t="s">
        <v>140</v>
      </c>
      <c r="C38" s="24">
        <v>20</v>
      </c>
      <c r="D38" s="24">
        <v>4</v>
      </c>
      <c r="E38" s="24">
        <v>13</v>
      </c>
      <c r="F38" s="3">
        <f>C38*D38*E38/1000</f>
        <v>1.04</v>
      </c>
      <c r="G38" s="25" t="s">
        <v>17</v>
      </c>
      <c r="H38" s="25">
        <v>1</v>
      </c>
      <c r="I38" s="4">
        <f>ROUND(F38/H38,0)</f>
        <v>1</v>
      </c>
      <c r="J38" s="25">
        <v>40</v>
      </c>
      <c r="K38" s="3">
        <f>I38*J38</f>
        <v>40</v>
      </c>
      <c r="L38" s="26"/>
    </row>
    <row r="39" spans="1:12" ht="12.75">
      <c r="A39" s="23">
        <v>29</v>
      </c>
      <c r="B39" s="3" t="s">
        <v>139</v>
      </c>
      <c r="C39" s="3"/>
      <c r="D39" s="3">
        <v>4</v>
      </c>
      <c r="E39" s="3">
        <v>13</v>
      </c>
      <c r="F39" s="3"/>
      <c r="G39" s="4" t="s">
        <v>25</v>
      </c>
      <c r="H39" s="4"/>
      <c r="I39" s="4">
        <v>13</v>
      </c>
      <c r="J39" s="4">
        <v>6</v>
      </c>
      <c r="K39" s="3">
        <f>I39*J39</f>
        <v>78</v>
      </c>
      <c r="L39" s="18"/>
    </row>
    <row r="40" spans="1:12" ht="12.75">
      <c r="A40" s="23">
        <v>30</v>
      </c>
      <c r="B40" s="3"/>
      <c r="C40" s="3"/>
      <c r="D40" s="3">
        <v>4</v>
      </c>
      <c r="E40" s="3">
        <v>13</v>
      </c>
      <c r="F40" s="3"/>
      <c r="G40" s="4"/>
      <c r="H40" s="4"/>
      <c r="I40" s="4"/>
      <c r="J40" s="4"/>
      <c r="K40" s="3">
        <f>I40*J40</f>
        <v>0</v>
      </c>
      <c r="L40" s="18"/>
    </row>
    <row r="41" spans="1:12" ht="12.75">
      <c r="A41" s="11">
        <v>31</v>
      </c>
      <c r="B41" s="3"/>
      <c r="C41" s="3"/>
      <c r="D41" s="3">
        <v>4</v>
      </c>
      <c r="E41" s="3">
        <v>13</v>
      </c>
      <c r="F41" s="3"/>
      <c r="G41" s="4"/>
      <c r="H41" s="4"/>
      <c r="I41" s="4"/>
      <c r="J41" s="4"/>
      <c r="K41" s="3">
        <f>I41*J41</f>
        <v>0</v>
      </c>
      <c r="L41" s="18"/>
    </row>
    <row r="43" spans="2:11" ht="12.75">
      <c r="B43" s="14" t="s">
        <v>109</v>
      </c>
      <c r="C43" s="13">
        <v>24</v>
      </c>
      <c r="I43" s="286" t="s">
        <v>112</v>
      </c>
      <c r="J43" s="287"/>
      <c r="K43" s="10">
        <f>SUM(K3:K41)</f>
        <v>6065.5</v>
      </c>
    </row>
    <row r="44" spans="9:11" ht="12.75">
      <c r="I44" s="286" t="s">
        <v>113</v>
      </c>
      <c r="J44" s="287"/>
      <c r="K44" s="21">
        <f>K43/C43</f>
        <v>252.72916666666666</v>
      </c>
    </row>
  </sheetData>
  <mergeCells count="2">
    <mergeCell ref="I43:J43"/>
    <mergeCell ref="I44:J44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"Рязаньэнерго"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 Алексей Сергеевич</dc:creator>
  <cp:keywords/>
  <dc:description/>
  <cp:lastModifiedBy>Name</cp:lastModifiedBy>
  <cp:lastPrinted>2009-04-11T11:11:00Z</cp:lastPrinted>
  <dcterms:created xsi:type="dcterms:W3CDTF">2001-04-11T05:25:36Z</dcterms:created>
  <dcterms:modified xsi:type="dcterms:W3CDTF">2009-04-23T17:36:18Z</dcterms:modified>
  <cp:category/>
  <cp:version/>
  <cp:contentType/>
  <cp:contentStatus/>
</cp:coreProperties>
</file>